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руд. отчеты\2. Отправленные в ЦБ\2025\09. ЦБ 30.09.2025\"/>
    </mc:Choice>
  </mc:AlternateContent>
  <bookViews>
    <workbookView xWindow="0" yWindow="0" windowWidth="28800" windowHeight="12300" activeTab="7"/>
  </bookViews>
  <sheets>
    <sheet name="1" sheetId="12" r:id="rId1"/>
    <sheet name="3" sheetId="11" r:id="rId2"/>
    <sheet name="17" sheetId="13" r:id="rId3"/>
    <sheet name="18" sheetId="14" r:id="rId4"/>
    <sheet name="22" sheetId="15" r:id="rId5"/>
    <sheet name="23" sheetId="16" r:id="rId6"/>
    <sheet name="2" sheetId="17" r:id="rId7"/>
    <sheet name="9" sheetId="1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localSheetId="6" hidden="1">[1]tab17!#REF!</definedName>
    <definedName name="__add21" localSheetId="7" hidden="1">[1]tab17!#REF!</definedName>
    <definedName name="__add21" hidden="1">[1]tab17!#REF!</definedName>
    <definedName name="_10__123Graph_AREALEX_WAGE" localSheetId="6" hidden="1">'[2]tab 19'!#REF!</definedName>
    <definedName name="_10__123Graph_AREALEX_WAGE" localSheetId="7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6" hidden="1">#REF!</definedName>
    <definedName name="_10__123Graph_BREALEX_WAGE" localSheetId="7" hidden="1">#REF!</definedName>
    <definedName name="_10__123Graph_BREALEX_WAGE" hidden="1">#REF!</definedName>
    <definedName name="_11__123Graph_BCHART_1" hidden="1">[4]A!$C$28:$AJ$28</definedName>
    <definedName name="_12__123Graph_BREALEX_WAGE" localSheetId="6" hidden="1">#REF!</definedName>
    <definedName name="_12__123Graph_BREALEX_WAGE" localSheetId="7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6" hidden="1">#REF!</definedName>
    <definedName name="_16__123Graph_BREALEX_WAGE" localSheetId="7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6" hidden="1">#REF!</definedName>
    <definedName name="_19__123Graph_XREALEX_WAGE" localSheetId="7" hidden="1">#REF!</definedName>
    <definedName name="_19__123Graph_XREALEX_WAGE" hidden="1">#REF!</definedName>
    <definedName name="_2__123Graph_ACHART_1" hidden="1">[4]A!$C$31:$AJ$31</definedName>
    <definedName name="_20__123Graph_BREALEX_WAGE" localSheetId="6" hidden="1">#REF!</definedName>
    <definedName name="_20__123Graph_BREALEX_WAGE" localSheetId="7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6" hidden="1">#REF!</definedName>
    <definedName name="_22__123Graph_XREALEX_WAGE" localSheetId="7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6" hidden="1">#REF!</definedName>
    <definedName name="_30__123Graph_XREALEX_WAGE" localSheetId="7" hidden="1">#REF!</definedName>
    <definedName name="_30__123Graph_XREALEX_WAGE" hidden="1">#REF!</definedName>
    <definedName name="_32__123Graph_XCHART_2" hidden="1">[4]A!$C$39:$AJ$39</definedName>
    <definedName name="_36__123Graph_XREALEX_WAGE" localSheetId="6" hidden="1">#REF!</definedName>
    <definedName name="_36__123Graph_XREALEX_WAGE" localSheetId="7" hidden="1">#REF!</definedName>
    <definedName name="_36__123Graph_XREALEX_WAGE" hidden="1">#REF!</definedName>
    <definedName name="_4__123Graph_ACHART_2" hidden="1">[4]A!$C$31:$AJ$31</definedName>
    <definedName name="_5__123Graph_AREALEX_WAGE" localSheetId="6" hidden="1">'[2]tab 19'!#REF!</definedName>
    <definedName name="_5__123Graph_AREALEX_WAGE" localSheetId="7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6" hidden="1">'[5]tab 19'!#REF!</definedName>
    <definedName name="_6__123Graph_AREALEX_WAGE" localSheetId="7" hidden="1">'[5]tab 19'!#REF!</definedName>
    <definedName name="_6__123Graph_AREALEX_WAGE" hidden="1">'[5]tab 19'!#REF!</definedName>
    <definedName name="_7__123Graph_BCHART_1" hidden="1">[4]A!$C$28:$AJ$28</definedName>
    <definedName name="_8__123Graph_AREALEX_WAGE" localSheetId="6" hidden="1">'[2]tab 19'!#REF!</definedName>
    <definedName name="_8__123Graph_AREALEX_WAGE" localSheetId="7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6" hidden="1">[1]tab17!#REF!</definedName>
    <definedName name="_add21" localSheetId="7" hidden="1">[1]tab17!#REF!</definedName>
    <definedName name="_add21" hidden="1">[1]tab17!#REF!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0</definedName>
    <definedName name="_Parse_Out" localSheetId="6" hidden="1">#REF!</definedName>
    <definedName name="_Parse_Out" localSheetId="7" hidden="1">#REF!</definedName>
    <definedName name="_Parse_Out" hidden="1">#REF!</definedName>
    <definedName name="_Sort" localSheetId="6" hidden="1">#REF!</definedName>
    <definedName name="_Sort" localSheetId="7" hidden="1">#REF!</definedName>
    <definedName name="_Sort" hidden="1">#REF!</definedName>
    <definedName name="wrn.WEO." localSheetId="6" hidden="1">{"WEO",#N/A,FALSE,"T"}</definedName>
    <definedName name="wrn.WEO." localSheetId="7" hidden="1">{"WEO",#N/A,FALSE,"T"}</definedName>
    <definedName name="wrn.WEO." hidden="1">{"WEO",#N/A,FALSE,"T"}</definedName>
    <definedName name="апв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ддд" localSheetId="6" hidden="1">{"MONA",#N/A,FALSE,"S"}</definedName>
    <definedName name="ддд" localSheetId="7" hidden="1">{"MONA",#N/A,FALSE,"S"}</definedName>
    <definedName name="ддд" hidden="1">{"MONA",#N/A,FALSE,"S"}</definedName>
    <definedName name="_xlnm.Print_Area" localSheetId="6">'2'!$A$1:$T$66</definedName>
    <definedName name="_xlnm.Print_Area" localSheetId="7">'9'!$A$1:$Y$35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8" l="1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G35" i="18"/>
  <c r="H29" i="18" s="1"/>
  <c r="E35" i="18"/>
  <c r="F35" i="18" s="1"/>
  <c r="Z34" i="18"/>
  <c r="J33" i="18"/>
  <c r="I33" i="18"/>
  <c r="Z33" i="18" s="1"/>
  <c r="F33" i="18"/>
  <c r="C33" i="18"/>
  <c r="J32" i="18"/>
  <c r="I32" i="18"/>
  <c r="Z32" i="18" s="1"/>
  <c r="F32" i="18"/>
  <c r="C32" i="18"/>
  <c r="J31" i="18"/>
  <c r="I31" i="18"/>
  <c r="Z31" i="18" s="1"/>
  <c r="F31" i="18"/>
  <c r="C31" i="18"/>
  <c r="J30" i="18"/>
  <c r="I30" i="18"/>
  <c r="Z30" i="18" s="1"/>
  <c r="F30" i="18"/>
  <c r="C30" i="18"/>
  <c r="J29" i="18"/>
  <c r="Z29" i="18" s="1"/>
  <c r="I29" i="18"/>
  <c r="F29" i="18"/>
  <c r="C29" i="18"/>
  <c r="J28" i="18"/>
  <c r="J35" i="18" s="1"/>
  <c r="I28" i="18"/>
  <c r="Z28" i="18" s="1"/>
  <c r="F28" i="18"/>
  <c r="C28" i="18"/>
  <c r="J27" i="18"/>
  <c r="I27" i="18"/>
  <c r="Z27" i="18" s="1"/>
  <c r="F27" i="18"/>
  <c r="C27" i="18"/>
  <c r="J26" i="18"/>
  <c r="I26" i="18"/>
  <c r="Z26" i="18" s="1"/>
  <c r="F26" i="18"/>
  <c r="C26" i="18"/>
  <c r="J25" i="18"/>
  <c r="I25" i="18"/>
  <c r="Z25" i="18" s="1"/>
  <c r="F25" i="18"/>
  <c r="C25" i="18"/>
  <c r="C35" i="18" s="1"/>
  <c r="Z24" i="18"/>
  <c r="Z23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G22" i="18"/>
  <c r="H16" i="18" s="1"/>
  <c r="F22" i="18"/>
  <c r="E22" i="18"/>
  <c r="Z21" i="18"/>
  <c r="J20" i="18"/>
  <c r="I20" i="18"/>
  <c r="Z20" i="18" s="1"/>
  <c r="H20" i="18"/>
  <c r="F20" i="18"/>
  <c r="C20" i="18"/>
  <c r="J19" i="18"/>
  <c r="I19" i="18"/>
  <c r="Z19" i="18" s="1"/>
  <c r="F19" i="18"/>
  <c r="C19" i="18"/>
  <c r="J18" i="18"/>
  <c r="I18" i="18"/>
  <c r="Z18" i="18" s="1"/>
  <c r="F18" i="18"/>
  <c r="C18" i="18"/>
  <c r="Z17" i="18"/>
  <c r="J17" i="18"/>
  <c r="I17" i="18"/>
  <c r="F17" i="18"/>
  <c r="C17" i="18"/>
  <c r="J16" i="18"/>
  <c r="I16" i="18"/>
  <c r="Z16" i="18" s="1"/>
  <c r="F16" i="18"/>
  <c r="C16" i="18"/>
  <c r="J15" i="18"/>
  <c r="I15" i="18"/>
  <c r="Z15" i="18" s="1"/>
  <c r="H15" i="18"/>
  <c r="F15" i="18"/>
  <c r="C15" i="18"/>
  <c r="J14" i="18"/>
  <c r="I14" i="18"/>
  <c r="Z14" i="18" s="1"/>
  <c r="F14" i="18"/>
  <c r="C14" i="18"/>
  <c r="J13" i="18"/>
  <c r="I13" i="18"/>
  <c r="Z13" i="18" s="1"/>
  <c r="F13" i="18"/>
  <c r="C13" i="18"/>
  <c r="Z12" i="18"/>
  <c r="J12" i="18"/>
  <c r="I12" i="18"/>
  <c r="F12" i="18"/>
  <c r="C12" i="18"/>
  <c r="J11" i="18"/>
  <c r="I11" i="18"/>
  <c r="Z11" i="18" s="1"/>
  <c r="F11" i="18"/>
  <c r="C11" i="18"/>
  <c r="J10" i="18"/>
  <c r="I10" i="18"/>
  <c r="Z10" i="18" s="1"/>
  <c r="H10" i="18"/>
  <c r="F10" i="18"/>
  <c r="C10" i="18"/>
  <c r="C22" i="18" s="1"/>
  <c r="J9" i="18"/>
  <c r="J22" i="18" s="1"/>
  <c r="I9" i="18"/>
  <c r="Z9" i="18" s="1"/>
  <c r="AA9" i="18" s="1"/>
  <c r="F9" i="18"/>
  <c r="C9" i="18"/>
  <c r="X3" i="18"/>
  <c r="T3" i="18"/>
  <c r="B3" i="18"/>
  <c r="T75" i="17"/>
  <c r="S75" i="17"/>
  <c r="R75" i="17"/>
  <c r="Q75" i="17"/>
  <c r="P75" i="17"/>
  <c r="H75" i="17"/>
  <c r="G75" i="17"/>
  <c r="F75" i="17"/>
  <c r="E75" i="17"/>
  <c r="D75" i="17"/>
  <c r="T74" i="17"/>
  <c r="T76" i="17" s="1"/>
  <c r="S74" i="17"/>
  <c r="S76" i="17" s="1"/>
  <c r="R74" i="17"/>
  <c r="R76" i="17" s="1"/>
  <c r="Q74" i="17"/>
  <c r="Q76" i="17" s="1"/>
  <c r="P74" i="17"/>
  <c r="P76" i="17" s="1"/>
  <c r="H74" i="17"/>
  <c r="H76" i="17" s="1"/>
  <c r="G74" i="17"/>
  <c r="G76" i="17" s="1"/>
  <c r="F74" i="17"/>
  <c r="F76" i="17" s="1"/>
  <c r="E74" i="17"/>
  <c r="E76" i="17" s="1"/>
  <c r="D74" i="17"/>
  <c r="D76" i="17" s="1"/>
  <c r="C74" i="17"/>
  <c r="O66" i="17"/>
  <c r="I66" i="17"/>
  <c r="C66" i="17"/>
  <c r="O65" i="17"/>
  <c r="I65" i="17"/>
  <c r="C65" i="17"/>
  <c r="O64" i="17"/>
  <c r="C64" i="17" s="1"/>
  <c r="I64" i="17"/>
  <c r="O63" i="17"/>
  <c r="O62" i="17" s="1"/>
  <c r="I63" i="17"/>
  <c r="C63" i="17"/>
  <c r="C62" i="17" s="1"/>
  <c r="W62" i="17"/>
  <c r="W63" i="17" s="1"/>
  <c r="T62" i="17"/>
  <c r="S62" i="17"/>
  <c r="R62" i="17"/>
  <c r="Q62" i="17"/>
  <c r="P62" i="17"/>
  <c r="N62" i="17"/>
  <c r="M62" i="17"/>
  <c r="L62" i="17"/>
  <c r="K62" i="17"/>
  <c r="J62" i="17"/>
  <c r="I62" i="17"/>
  <c r="H62" i="17"/>
  <c r="G62" i="17"/>
  <c r="F62" i="17"/>
  <c r="E62" i="17"/>
  <c r="D62" i="17"/>
  <c r="O60" i="17"/>
  <c r="I60" i="17"/>
  <c r="C60" i="17"/>
  <c r="W59" i="17"/>
  <c r="O59" i="17"/>
  <c r="I59" i="17"/>
  <c r="C59" i="17"/>
  <c r="O58" i="17"/>
  <c r="C58" i="17" s="1"/>
  <c r="I58" i="17"/>
  <c r="O57" i="17"/>
  <c r="I57" i="17"/>
  <c r="C57" i="17"/>
  <c r="O56" i="17"/>
  <c r="I56" i="17"/>
  <c r="C56" i="17"/>
  <c r="O55" i="17"/>
  <c r="I55" i="17"/>
  <c r="C55" i="17"/>
  <c r="O54" i="17"/>
  <c r="I54" i="17"/>
  <c r="C54" i="17"/>
  <c r="O53" i="17"/>
  <c r="I53" i="17"/>
  <c r="C53" i="17"/>
  <c r="O52" i="17"/>
  <c r="I52" i="17"/>
  <c r="C52" i="17"/>
  <c r="O51" i="17"/>
  <c r="I51" i="17"/>
  <c r="C51" i="17"/>
  <c r="O50" i="17"/>
  <c r="I50" i="17"/>
  <c r="C50" i="17"/>
  <c r="O49" i="17"/>
  <c r="I49" i="17"/>
  <c r="C49" i="17"/>
  <c r="O48" i="17"/>
  <c r="I48" i="17"/>
  <c r="C48" i="17"/>
  <c r="O47" i="17"/>
  <c r="I47" i="17"/>
  <c r="C47" i="17"/>
  <c r="O46" i="17"/>
  <c r="I46" i="17"/>
  <c r="C46" i="17"/>
  <c r="O45" i="17"/>
  <c r="C45" i="17" s="1"/>
  <c r="I45" i="17"/>
  <c r="O44" i="17"/>
  <c r="I44" i="17"/>
  <c r="C44" i="17"/>
  <c r="O43" i="17"/>
  <c r="I43" i="17"/>
  <c r="C43" i="17"/>
  <c r="O42" i="17"/>
  <c r="I42" i="17"/>
  <c r="C42" i="17"/>
  <c r="O41" i="17"/>
  <c r="I41" i="17"/>
  <c r="C41" i="17"/>
  <c r="O40" i="17"/>
  <c r="I40" i="17"/>
  <c r="C40" i="17"/>
  <c r="O39" i="17"/>
  <c r="I39" i="17"/>
  <c r="C39" i="17"/>
  <c r="O38" i="17"/>
  <c r="C38" i="17" s="1"/>
  <c r="I38" i="17"/>
  <c r="O37" i="17"/>
  <c r="I37" i="17"/>
  <c r="C37" i="17"/>
  <c r="O36" i="17"/>
  <c r="I36" i="17"/>
  <c r="C36" i="17"/>
  <c r="O35" i="17"/>
  <c r="I35" i="17"/>
  <c r="C35" i="17"/>
  <c r="O34" i="17"/>
  <c r="I34" i="17"/>
  <c r="C34" i="17"/>
  <c r="O33" i="17"/>
  <c r="I33" i="17"/>
  <c r="C33" i="17"/>
  <c r="O32" i="17"/>
  <c r="I32" i="17"/>
  <c r="C32" i="17"/>
  <c r="O31" i="17"/>
  <c r="I31" i="17"/>
  <c r="C31" i="17"/>
  <c r="O30" i="17"/>
  <c r="I30" i="17"/>
  <c r="C30" i="17"/>
  <c r="O29" i="17"/>
  <c r="I29" i="17"/>
  <c r="C29" i="17"/>
  <c r="O28" i="17"/>
  <c r="I28" i="17"/>
  <c r="C28" i="17"/>
  <c r="O27" i="17"/>
  <c r="I27" i="17"/>
  <c r="C27" i="17"/>
  <c r="O26" i="17"/>
  <c r="I26" i="17"/>
  <c r="C26" i="17"/>
  <c r="O25" i="17"/>
  <c r="C25" i="17" s="1"/>
  <c r="I25" i="17"/>
  <c r="O24" i="17"/>
  <c r="I24" i="17"/>
  <c r="C24" i="17"/>
  <c r="O23" i="17"/>
  <c r="I23" i="17"/>
  <c r="C23" i="17"/>
  <c r="O22" i="17"/>
  <c r="I22" i="17"/>
  <c r="C22" i="17"/>
  <c r="O21" i="17"/>
  <c r="I21" i="17"/>
  <c r="C21" i="17"/>
  <c r="O20" i="17"/>
  <c r="I20" i="17"/>
  <c r="C20" i="17"/>
  <c r="O19" i="17"/>
  <c r="I19" i="17"/>
  <c r="C19" i="17"/>
  <c r="O18" i="17"/>
  <c r="C18" i="17" s="1"/>
  <c r="I18" i="17"/>
  <c r="O17" i="17"/>
  <c r="I17" i="17"/>
  <c r="C17" i="17"/>
  <c r="O16" i="17"/>
  <c r="I16" i="17"/>
  <c r="C16" i="17"/>
  <c r="O15" i="17"/>
  <c r="I15" i="17"/>
  <c r="C15" i="17"/>
  <c r="O14" i="17"/>
  <c r="I14" i="17"/>
  <c r="C14" i="17"/>
  <c r="O13" i="17"/>
  <c r="I13" i="17"/>
  <c r="C13" i="17"/>
  <c r="O12" i="17"/>
  <c r="O9" i="17" s="1"/>
  <c r="I12" i="17"/>
  <c r="I9" i="17" s="1"/>
  <c r="C12" i="17"/>
  <c r="O11" i="17"/>
  <c r="I11" i="17"/>
  <c r="C11" i="17"/>
  <c r="O10" i="17"/>
  <c r="I10" i="17"/>
  <c r="C10" i="17"/>
  <c r="T9" i="17"/>
  <c r="S9" i="17"/>
  <c r="R9" i="17"/>
  <c r="Q9" i="17"/>
  <c r="P9" i="17"/>
  <c r="N9" i="17"/>
  <c r="M9" i="17"/>
  <c r="L9" i="17"/>
  <c r="K9" i="17"/>
  <c r="J9" i="17"/>
  <c r="H9" i="17"/>
  <c r="G9" i="17"/>
  <c r="F9" i="17"/>
  <c r="E9" i="17"/>
  <c r="D9" i="17"/>
  <c r="D35" i="18" l="1"/>
  <c r="D29" i="18"/>
  <c r="D31" i="18"/>
  <c r="D26" i="18"/>
  <c r="D33" i="18"/>
  <c r="D28" i="18"/>
  <c r="D30" i="18"/>
  <c r="D25" i="18"/>
  <c r="D32" i="18"/>
  <c r="D27" i="18"/>
  <c r="D22" i="18"/>
  <c r="D16" i="18"/>
  <c r="D11" i="18"/>
  <c r="D18" i="18"/>
  <c r="D13" i="18"/>
  <c r="D20" i="18"/>
  <c r="D15" i="18"/>
  <c r="D10" i="18"/>
  <c r="D17" i="18"/>
  <c r="D12" i="18"/>
  <c r="D19" i="18"/>
  <c r="D9" i="18"/>
  <c r="D14" i="18"/>
  <c r="H27" i="18"/>
  <c r="H32" i="18"/>
  <c r="H14" i="18"/>
  <c r="H19" i="18"/>
  <c r="H12" i="18"/>
  <c r="H35" i="18"/>
  <c r="H9" i="18"/>
  <c r="H22" i="18"/>
  <c r="I35" i="18"/>
  <c r="Z35" i="18" s="1"/>
  <c r="I22" i="18"/>
  <c r="Z22" i="18" s="1"/>
  <c r="H25" i="18"/>
  <c r="H30" i="18"/>
  <c r="H17" i="18"/>
  <c r="H28" i="18"/>
  <c r="H33" i="18"/>
  <c r="H26" i="18"/>
  <c r="H31" i="18"/>
  <c r="H13" i="18"/>
  <c r="H18" i="18"/>
  <c r="H11" i="18"/>
  <c r="C9" i="17"/>
  <c r="K31" i="18" l="1"/>
  <c r="K26" i="18"/>
  <c r="K33" i="18"/>
  <c r="K28" i="18"/>
  <c r="K30" i="18"/>
  <c r="K25" i="18"/>
  <c r="K27" i="18"/>
  <c r="K35" i="18"/>
  <c r="K29" i="18"/>
  <c r="K32" i="18"/>
  <c r="K18" i="18"/>
  <c r="K13" i="18"/>
  <c r="K20" i="18"/>
  <c r="K15" i="18"/>
  <c r="K10" i="18"/>
  <c r="K17" i="18"/>
  <c r="K12" i="18"/>
  <c r="K19" i="18"/>
  <c r="K14" i="18"/>
  <c r="K22" i="18"/>
  <c r="K9" i="18"/>
  <c r="K16" i="18"/>
  <c r="K11" i="18"/>
</calcChain>
</file>

<file path=xl/sharedStrings.xml><?xml version="1.0" encoding="utf-8"?>
<sst xmlns="http://schemas.openxmlformats.org/spreadsheetml/2006/main" count="956" uniqueCount="635">
  <si>
    <t>БАНК БАЛАНСИ ТАРКИБИ</t>
  </si>
  <si>
    <t>1-жадвал</t>
  </si>
  <si>
    <t>№2</t>
  </si>
  <si>
    <t>АТБ "КАПИТАЛБАНК"</t>
  </si>
  <si>
    <t>минг сўмда</t>
  </si>
  <si>
    <t>№</t>
  </si>
  <si>
    <t>АКТИВЛАР</t>
  </si>
  <si>
    <t>Жами</t>
  </si>
  <si>
    <t>Миллий валютада</t>
  </si>
  <si>
    <t>Хорижий валютада
(сўм экв.)</t>
  </si>
  <si>
    <t>Кассадаги нақд пул ва бошқа тўлов ҳужжатлари</t>
  </si>
  <si>
    <t>Банкнинг Марказий банкдаги маблағлари</t>
  </si>
  <si>
    <t>Бошқа банклар ва молиявий ташкилотлардан олиниши лозим бўлган маблағлар, соф</t>
  </si>
  <si>
    <t>3.1</t>
  </si>
  <si>
    <t>Бошқа банклар ва молиявий ташкилотлардан олиниши лозим бўлган маблағлар, брутто</t>
  </si>
  <si>
    <t>3.2</t>
  </si>
  <si>
    <t>Минус: Кўрилиши мумкин бўлган зарарларни қоплаш захираси</t>
  </si>
  <si>
    <t>Қимматли қоғозлар ва уларга қилинган  инвестициялар, соф</t>
  </si>
  <si>
    <t>4.1</t>
  </si>
  <si>
    <t>Қимматли қоғозлар ва уларга қилинган  инвестициялар, брутто</t>
  </si>
  <si>
    <t>4.2</t>
  </si>
  <si>
    <t>Қимматли қоғозлар бўйича харажатлар, дисконт, мукофот ва уларнинг ҳаққоний қийматининг ўзгариши</t>
  </si>
  <si>
    <t>4.3</t>
  </si>
  <si>
    <t xml:space="preserve">Минус: Кўрилиши мумкин бўлган зарарларни қоплаш захираси </t>
  </si>
  <si>
    <t>Қимматбаҳо металлар, тошлар ва тангалар, соф</t>
  </si>
  <si>
    <t>5.1</t>
  </si>
  <si>
    <t xml:space="preserve">Қимматбаҳо металлар, тошлар ва тангалар, брутто </t>
  </si>
  <si>
    <t>5.2</t>
  </si>
  <si>
    <t>Инвестициялар, соф</t>
  </si>
  <si>
    <t>6.1</t>
  </si>
  <si>
    <t>Инвестициялар, брутто</t>
  </si>
  <si>
    <t>6.2</t>
  </si>
  <si>
    <t>Инвестициялар бўйича харажатлар, дисконт ва мукофот</t>
  </si>
  <si>
    <t>6.3</t>
  </si>
  <si>
    <t>РЕПО битимлари бўйича сотиб олинган қимматли қоғозлар, соф</t>
  </si>
  <si>
    <t>7.1</t>
  </si>
  <si>
    <t>РЕПО битимлари бўйича сотиб олинган қимматли қоғозлар, брутто</t>
  </si>
  <si>
    <t>7.2</t>
  </si>
  <si>
    <t>Кредит ва лизинг операциялари, соф</t>
  </si>
  <si>
    <t>8.1</t>
  </si>
  <si>
    <t>Кредит ва лизинг операциялари, брутто</t>
  </si>
  <si>
    <t>8.2</t>
  </si>
  <si>
    <t>Молиявий инструментлар бўйича мижозларнинг мажбуриятлари, соф</t>
  </si>
  <si>
    <t>9.1</t>
  </si>
  <si>
    <t>Молиявий инструментлар бўйича мижозларнинг мажбуриятлари, брутто</t>
  </si>
  <si>
    <t>9.2</t>
  </si>
  <si>
    <t>Асосий воситалар, соф</t>
  </si>
  <si>
    <t>Жами ҳисобланган фоизли ва фоизсиз даромадлар, соф</t>
  </si>
  <si>
    <t>11.1</t>
  </si>
  <si>
    <t>Ҳисобланган фоизли даромадлар, брутто</t>
  </si>
  <si>
    <t>11.2</t>
  </si>
  <si>
    <t>Ҳисобланган фоизсиз даромадлар, брутто</t>
  </si>
  <si>
    <t>11.2.1</t>
  </si>
  <si>
    <t>Банкнинг бошқа хусусий мулклари, соф</t>
  </si>
  <si>
    <t>12.1</t>
  </si>
  <si>
    <t>Кредит ва лизинг бўйича гаров ҳисобидан ундирилган бошқа мулклар, брутто</t>
  </si>
  <si>
    <t>12.2</t>
  </si>
  <si>
    <t>Банкнинг бошқа хусусий мулклари, брутто</t>
  </si>
  <si>
    <t>12.3</t>
  </si>
  <si>
    <t>Минус: Йиғилган эскириш суммаси ва кўрилиши мумкин бўлган зарарларни қоплаш захираси</t>
  </si>
  <si>
    <t>Стандарт деб таснифланган активлар бўйича яратилган захиралар</t>
  </si>
  <si>
    <t>13.1</t>
  </si>
  <si>
    <t>Стандарт деб таснифланган кредитлар, лизинг ва факторинг бўйича захира</t>
  </si>
  <si>
    <t>13.2</t>
  </si>
  <si>
    <t>Стандарт деб таснифланган бошқа активлар бўйича захира</t>
  </si>
  <si>
    <t>13.3</t>
  </si>
  <si>
    <t xml:space="preserve">Стандарт деб таснифланган активлар бўйича фоизлар ва воситачилик ҳақларига оид захира </t>
  </si>
  <si>
    <t>Бошқа активлар, соф</t>
  </si>
  <si>
    <t>14.1</t>
  </si>
  <si>
    <t>Бошқа активлар, брутто</t>
  </si>
  <si>
    <t>14.2</t>
  </si>
  <si>
    <t>14.3</t>
  </si>
  <si>
    <t>Валюталар савдоси ва валюта позициялари</t>
  </si>
  <si>
    <t>15</t>
  </si>
  <si>
    <t>Жами активлар</t>
  </si>
  <si>
    <t>МАЖБУРИЯТЛАР</t>
  </si>
  <si>
    <t>16</t>
  </si>
  <si>
    <t>Талаб қилиб олингунча сақланадиган депозитлар</t>
  </si>
  <si>
    <t>17</t>
  </si>
  <si>
    <t>Муддатли депозитлар</t>
  </si>
  <si>
    <t>18</t>
  </si>
  <si>
    <t>Марказий банкка тўланиши лозим бўлган маблағлар</t>
  </si>
  <si>
    <t>19</t>
  </si>
  <si>
    <t>Бошқа банклар ва молиявий ташкилотларнинг ҳисобварақлари</t>
  </si>
  <si>
    <t>20</t>
  </si>
  <si>
    <t>РЕПО битимлари бўйича сотилган қимматли қоғозлар</t>
  </si>
  <si>
    <t>21</t>
  </si>
  <si>
    <t>Кредит ва лизинг операциялари бўйича мажбуриятлар</t>
  </si>
  <si>
    <t>22</t>
  </si>
  <si>
    <t>Банк томонидан чиқарилган қимматли қоғозлар</t>
  </si>
  <si>
    <t>23</t>
  </si>
  <si>
    <t xml:space="preserve">Субординар қарз </t>
  </si>
  <si>
    <t>24</t>
  </si>
  <si>
    <t>Тўланиши лозим бўлган ҳисобланган фоизлар</t>
  </si>
  <si>
    <t>25</t>
  </si>
  <si>
    <t>Ҳисобланган солиқлар бўйича мажбуриятлар</t>
  </si>
  <si>
    <t>26</t>
  </si>
  <si>
    <t>Клиринг транзакциялари</t>
  </si>
  <si>
    <t>27</t>
  </si>
  <si>
    <t>Стандарт деб таснифланган балансдан ташқари моддаларга яратилган захиралар</t>
  </si>
  <si>
    <t>28</t>
  </si>
  <si>
    <t>Бошқа мажбуриятлар</t>
  </si>
  <si>
    <t>29</t>
  </si>
  <si>
    <t>Жами мажбуриятлар</t>
  </si>
  <si>
    <t>ХУСУСИЙ КАПИТАЛ</t>
  </si>
  <si>
    <t>30</t>
  </si>
  <si>
    <t>Устав капитали</t>
  </si>
  <si>
    <t>30.1</t>
  </si>
  <si>
    <t>Aкциялар – оддий</t>
  </si>
  <si>
    <t>30.2</t>
  </si>
  <si>
    <t>Aкциялар – имтиёзли</t>
  </si>
  <si>
    <t>31</t>
  </si>
  <si>
    <t xml:space="preserve">Қўшилган капитал </t>
  </si>
  <si>
    <t>32</t>
  </si>
  <si>
    <t>Захира капитали</t>
  </si>
  <si>
    <t>32.1</t>
  </si>
  <si>
    <t>Умумий захира фонди</t>
  </si>
  <si>
    <t>32.2</t>
  </si>
  <si>
    <t>Девальвация учун захира</t>
  </si>
  <si>
    <t>32.3</t>
  </si>
  <si>
    <t>Бошқа захира фондлари</t>
  </si>
  <si>
    <t>33</t>
  </si>
  <si>
    <t>Тақсимланмаган фойда</t>
  </si>
  <si>
    <t>33.1</t>
  </si>
  <si>
    <t>шундан, жорий йил соф фойдаси (зарари)</t>
  </si>
  <si>
    <t>34</t>
  </si>
  <si>
    <t>Жами хусусий капитал</t>
  </si>
  <si>
    <t>35</t>
  </si>
  <si>
    <t>Жами мажбуриятлар ва хусусий капитал</t>
  </si>
  <si>
    <t>Бошқарув Раис имзоси:</t>
  </si>
  <si>
    <t>Бош бухгалтер имзоси:</t>
  </si>
  <si>
    <t>БАНК АКТИВЛАРИ ТАҲЛИЛИ</t>
  </si>
  <si>
    <t>17-жадвал</t>
  </si>
  <si>
    <t>Кўрсаткичлар</t>
  </si>
  <si>
    <t>Сўндириш муддати (кунларда)</t>
  </si>
  <si>
    <t>шундан,</t>
  </si>
  <si>
    <t>Ликвидлиликни қоплаш меёри ҳисоб китоби</t>
  </si>
  <si>
    <t>Муддатсиз</t>
  </si>
  <si>
    <t>1 дан 7 гача</t>
  </si>
  <si>
    <t>8 дан 30 гача</t>
  </si>
  <si>
    <t>31 дан 90 гача</t>
  </si>
  <si>
    <t>91 дан 180 гача</t>
  </si>
  <si>
    <t>181 дан 365 гача</t>
  </si>
  <si>
    <t>366 дан 730 гача</t>
  </si>
  <si>
    <t>2 йилдан ортиқ</t>
  </si>
  <si>
    <t>Сумма</t>
  </si>
  <si>
    <t>шундан, хорижий валютада 
(сўм экв.)</t>
  </si>
  <si>
    <t>миллий валютада</t>
  </si>
  <si>
    <t>хорижий валютада 
(сўм экв.)</t>
  </si>
  <si>
    <t>Коэффициент</t>
  </si>
  <si>
    <t>Активлар</t>
  </si>
  <si>
    <t>Юқори ликвидли активлар/кирим</t>
  </si>
  <si>
    <t>Активлар 
 (хорижий валютада)</t>
  </si>
  <si>
    <t>Юқори ликвидли активлар/кирим
(хорижий валютада)</t>
  </si>
  <si>
    <t>1</t>
  </si>
  <si>
    <t>2</t>
  </si>
  <si>
    <t>Банкнинг Марказий банкдаги маблағлари (мажбурий захирасиз)</t>
  </si>
  <si>
    <t>2.1</t>
  </si>
  <si>
    <t>Банкнинг Марказий банкдаги мажбурий захира ҳисобварағидаги маблағлар</t>
  </si>
  <si>
    <t>3</t>
  </si>
  <si>
    <t>Бошқа банклар ва молиявий ташкилотлардан олиниши лозим бўлган маблағлар</t>
  </si>
  <si>
    <t>Таваккалчилик даражаси паст банклардаги вакиллик ҳисобварақлари (ностро)</t>
  </si>
  <si>
    <t>Маҳаллий банклардаги вакиллик ҳисобварақлари (ностро)</t>
  </si>
  <si>
    <t>3.3</t>
  </si>
  <si>
    <t>Овернайт шарти билан жойлаштирилган депозитлар</t>
  </si>
  <si>
    <t>3.3.1.</t>
  </si>
  <si>
    <t>шундан, инвестицион даражадан паст бўлмаган рейтингга эга банкларга овернайт шарти билан жойлаштирилган хорижий валютадаги депозитлар</t>
  </si>
  <si>
    <t>3.4</t>
  </si>
  <si>
    <t xml:space="preserve">Банкнинг бошқа банклар/молиявий ташкилотлардаги ҳисобварақлари </t>
  </si>
  <si>
    <t>3.5</t>
  </si>
  <si>
    <t>Пластик карталардан амалга оширилган тўловлар бўйича бошқа банклардан олиниши лозим бўлган маблағлар</t>
  </si>
  <si>
    <t>3.6</t>
  </si>
  <si>
    <t xml:space="preserve">Бошқа моддалар </t>
  </si>
  <si>
    <t>4</t>
  </si>
  <si>
    <t>4a</t>
  </si>
  <si>
    <t xml:space="preserve">шу жумладан, таъминот остидаги юқори ликвидли қимматли қоғозлар </t>
  </si>
  <si>
    <t>Ўзбекистон Республикаси Ҳукумати ва Марказий банк томонидан чиқарилган қимматли қоғозлар (векселлар, облигациялар ва бошқа қарз қимматли қоғозлар)</t>
  </si>
  <si>
    <t>Таваккалчилик даражаси паст бўлган мамлакатларнинг қимматли қоғозлари</t>
  </si>
  <si>
    <t>ХВФ, Жаҳон банки гуруҳи, Осиё тараққиёт банки, Осиё инфраструктура инвестиция банки, ЕТТБ, Европа инвестиция банки, Европа инвестиция жамғармаси, Ислом тараққиёт банки ва Европа Кенгашининг тараққиёт банки томонидан чиқарилган қимматли қоғозлар</t>
  </si>
  <si>
    <t>4.4</t>
  </si>
  <si>
    <t>Таваккалчилик даражаси паст бўлган мамлакатларнинг етакчи компаниялари қимматли қоғозлари</t>
  </si>
  <si>
    <t>4.5</t>
  </si>
  <si>
    <t>Ипотекани қайта молиялаштириш ташкилотлари томонидан чиқарилган корпоратив облигациялар</t>
  </si>
  <si>
    <t>4.6</t>
  </si>
  <si>
    <t>Ипотекани қайта молиялаштириш ташкилотлари томонидан чиқарилган таъминланган қарз муносабатларини тасдиқловчи бошқа қимматли қоғозлар</t>
  </si>
  <si>
    <t>4.7</t>
  </si>
  <si>
    <t>Бошқалар</t>
  </si>
  <si>
    <t>5</t>
  </si>
  <si>
    <t xml:space="preserve">Мижозларнинг аккредитив ва траст ҳужжатлари билан кафолатланган тратталари бўйича мажбуриятлари, соф </t>
  </si>
  <si>
    <t>6</t>
  </si>
  <si>
    <t>Мижозларнинг банк олдидаги тўланмаган акцептлари бўйича мажбуриятлари, соф</t>
  </si>
  <si>
    <t>7</t>
  </si>
  <si>
    <t>Марказий банкка берилган кредит ва лизинглар, соф</t>
  </si>
  <si>
    <t>8</t>
  </si>
  <si>
    <t>Бошқа банкларга берилган кредит ва лизинглар, соф</t>
  </si>
  <si>
    <t>9</t>
  </si>
  <si>
    <t>Мижозларга берилган кредит ва лизинглар, соф</t>
  </si>
  <si>
    <t>шу жумладан, жисмоний шахсларга берилган кредит ва лизинглар</t>
  </si>
  <si>
    <t>10</t>
  </si>
  <si>
    <t>Суд ёки ижро иши юритиш жараёнидаги кредитлар ва лизинг, соф</t>
  </si>
  <si>
    <t>12</t>
  </si>
  <si>
    <t xml:space="preserve">РЕПО битимлари бўйича сотиб олинган қимматли қоғозлар </t>
  </si>
  <si>
    <t xml:space="preserve">РЕПО битимлари бўйича сотиб олинган юқори ликвидли қимматли қоғозлар </t>
  </si>
  <si>
    <t>РЕПО битимлари бўйича сотиб олинган бошқа қимматли қоғозлар</t>
  </si>
  <si>
    <t>13</t>
  </si>
  <si>
    <t>Aсосий воситалар, соф</t>
  </si>
  <si>
    <t>14</t>
  </si>
  <si>
    <t>Ҳосилавий инструментларнинг ревальвацияси натижасида ўзлаштирилмаган фойда</t>
  </si>
  <si>
    <t>Валюта савдоси ва валюта позициялари</t>
  </si>
  <si>
    <t>Транзит ҳисобварақлари</t>
  </si>
  <si>
    <t>Олиниши лозим бўлган ҳисобланган фоизлар</t>
  </si>
  <si>
    <t>18.1</t>
  </si>
  <si>
    <t>Бош офис/филиалдан олиниши лозим бўлган ҳисобланган фоизлар</t>
  </si>
  <si>
    <t>18.2</t>
  </si>
  <si>
    <t>Бошқа банклардан олиниши лозим бўлган ҳисобланган фоизлар</t>
  </si>
  <si>
    <t>Бошқа активлар</t>
  </si>
  <si>
    <t>Гаровга қўйилган юқори ликвидли активлар, 4a бундан мустасно</t>
  </si>
  <si>
    <t>ЖAМИ АКТИВЛАР</t>
  </si>
  <si>
    <t>Балансдан ташқари мажбуриятлар</t>
  </si>
  <si>
    <t>Банкнинг кредит ва лизинг бериш бўйича мажбуриятлари (91809)</t>
  </si>
  <si>
    <t>шундан, ХМИ, Молия вазирлиги, фондлар ва бошқа ташкилотларнинг депозитлари билан таъминланган</t>
  </si>
  <si>
    <t>Кафолат ва кафилликлар (90993)</t>
  </si>
  <si>
    <t>- шундан, алоҳида блокланган ҳисобварақлардаги депозитлар билан таъминланган кафолат ва кафилликлар</t>
  </si>
  <si>
    <t>Аккредитивлар (90908-90958)</t>
  </si>
  <si>
    <t>- шундан, 22602 баланс ҳисобварағида депозит билан таъминланганлар кўрсатилади</t>
  </si>
  <si>
    <t>По новым расчетам</t>
  </si>
  <si>
    <t>Всего</t>
  </si>
  <si>
    <t>Ин вал</t>
  </si>
  <si>
    <t>Приток</t>
  </si>
  <si>
    <t xml:space="preserve">Высоко-ликвидные активы </t>
  </si>
  <si>
    <t>Чистый отток за 30 дней</t>
  </si>
  <si>
    <t>Всего отток</t>
  </si>
  <si>
    <t>Отток</t>
  </si>
  <si>
    <t>в том числе отток по внебалансу</t>
  </si>
  <si>
    <t>Приток по положению</t>
  </si>
  <si>
    <t>БАНК МАЖБУРИЯТЛАРИ ТАҲЛИЛИ</t>
  </si>
  <si>
    <t>18-жадвал</t>
  </si>
  <si>
    <t>30 кунлик чиқим суммаси</t>
  </si>
  <si>
    <t>30 кунлик чиқим суммаси
(хорижий валютада)</t>
  </si>
  <si>
    <t>1.</t>
  </si>
  <si>
    <t>ДЕПОЗИТЛАР</t>
  </si>
  <si>
    <t>1.1</t>
  </si>
  <si>
    <t>Талаб қилиб олингунча депозитлар</t>
  </si>
  <si>
    <t>1.1.1</t>
  </si>
  <si>
    <t>Aҳолининг талаб қилиб олингунча омонатлари</t>
  </si>
  <si>
    <t>1.1.2</t>
  </si>
  <si>
    <t>Кредит таъминоти сифатида жалб этилган aҳоли омонатлари</t>
  </si>
  <si>
    <t>1.1.3</t>
  </si>
  <si>
    <t>Кредит таъминоти сифатида жалб этилган бошқа депозитлар</t>
  </si>
  <si>
    <t>1.1.4</t>
  </si>
  <si>
    <t>Талаб қилиб олингунча бошқа депозитлар</t>
  </si>
  <si>
    <t>1.2</t>
  </si>
  <si>
    <t>1.2.1</t>
  </si>
  <si>
    <t>Аҳоли омонатлари</t>
  </si>
  <si>
    <t>1.2.2</t>
  </si>
  <si>
    <t>Чиқарилган депозит сертификатлари</t>
  </si>
  <si>
    <t>1.3</t>
  </si>
  <si>
    <t>Мижозларнинг бошқа депозитлари</t>
  </si>
  <si>
    <t>1.3.1</t>
  </si>
  <si>
    <t>Жисмоний шахсларнинг банк пластик карталаридаги маблағлари</t>
  </si>
  <si>
    <t>1.3.2</t>
  </si>
  <si>
    <t>Бошқа мижозларнинг банк пластик карталаридаги маблағлари</t>
  </si>
  <si>
    <t>1.3.3</t>
  </si>
  <si>
    <t>Мижозларнинг аккредитив бўйича депозитлари</t>
  </si>
  <si>
    <t>1.3.4</t>
  </si>
  <si>
    <t>1.4</t>
  </si>
  <si>
    <t>Жами депозитлар</t>
  </si>
  <si>
    <t>2.</t>
  </si>
  <si>
    <t>2.1.</t>
  </si>
  <si>
    <t>шу жумладан, Марказий банкка тўланиши лозим бўлган маблағлар -Тезкор тўловлар ҳамда клиринг тизимлари</t>
  </si>
  <si>
    <t>3.</t>
  </si>
  <si>
    <t>Бошқа банклар ва молиявий ташкилотларга тўланиши лозим бўлган маблағлар</t>
  </si>
  <si>
    <t>Бошқа банкларнинг вакиллик ҳисобварақларига тўланиши лозим бўлган маблағлар</t>
  </si>
  <si>
    <t>3.1.1</t>
  </si>
  <si>
    <t>шу жумладан, махаллий банкларнинг вакиллик ҳисобварақларига тўланиши лозим бўлган маблағлар</t>
  </si>
  <si>
    <t>Бошқа банкларнинг ҳисобварақлари - Депозитлар</t>
  </si>
  <si>
    <t>Банк карталаридан амалга оширилган тўловлар бўйича банкларга тўланиши лозим бўлган маблағлар</t>
  </si>
  <si>
    <t>Бошқа моддалар</t>
  </si>
  <si>
    <t>4.</t>
  </si>
  <si>
    <t>Банкнинг тўланмаган акцептлари</t>
  </si>
  <si>
    <t>5.</t>
  </si>
  <si>
    <t>Олинган кредит ва лизинглар (молиявий ижара) бўйича мажбуриятлар</t>
  </si>
  <si>
    <t>6.</t>
  </si>
  <si>
    <t>7.</t>
  </si>
  <si>
    <t>Субординар қарз мажбуриятлари</t>
  </si>
  <si>
    <t>8.</t>
  </si>
  <si>
    <t xml:space="preserve">РЕПО битимлари бўйича сотилган юқори ликвидли қимматли қоғозлар </t>
  </si>
  <si>
    <t>РЕПО битимлари бўйича сотилган бошқа қимматли қоғозлар</t>
  </si>
  <si>
    <t>9.</t>
  </si>
  <si>
    <t>Ҳосилавий инструментлар бўйича ревальвация натижасида амалга ошмаган зарарлар ва бошқа муддати узайтирилган даромадлар</t>
  </si>
  <si>
    <t>10.</t>
  </si>
  <si>
    <t>11.</t>
  </si>
  <si>
    <t>Бош банк/филиалдан олинган ресурслар бўйича тўланиши лозим бўлган ҳисобланган фоизлар</t>
  </si>
  <si>
    <t>Бошқа банкларга тўланиши лозим бўлган ҳисобланган фоизлар</t>
  </si>
  <si>
    <t>12.</t>
  </si>
  <si>
    <t>ЖАМИ МАЖБУРИЯТЛАР</t>
  </si>
  <si>
    <t>отток</t>
  </si>
  <si>
    <t>Ўзбекистон Республикаси Молия вазирлиги маблағлари, шундан</t>
  </si>
  <si>
    <t>Кредит ва лизинглар</t>
  </si>
  <si>
    <t>Депозит маблағлар</t>
  </si>
  <si>
    <t>20202, 20402, 20602</t>
  </si>
  <si>
    <t>Бюджетдан ташқари фондларнинг маблағлари, шундан</t>
  </si>
  <si>
    <t>Ўзбекистон тикланиш ва тараққиёт фонди (ФРРУ), шундан</t>
  </si>
  <si>
    <t>Хорижий банклар, шундан</t>
  </si>
  <si>
    <t>Бошқа халқаро молия ташкилотлари маблағлари, шундан,</t>
  </si>
  <si>
    <t>Активлар ва мажбуриятлар муддатлари мувофиқлиги таҳлили</t>
  </si>
  <si>
    <t>Активы</t>
  </si>
  <si>
    <t>Внебаланс</t>
  </si>
  <si>
    <t>Мажбурият</t>
  </si>
  <si>
    <t>GAP</t>
  </si>
  <si>
    <t>кум Gap</t>
  </si>
  <si>
    <t>МОЛИЯВИЙ НАТИЖАЛАР ТЎҒРИСИДА ҲИСОБОТ</t>
  </si>
  <si>
    <t>3-жадвал</t>
  </si>
  <si>
    <t>миллий 
валютада</t>
  </si>
  <si>
    <t>хорижий валютада
(экв. сўмда)</t>
  </si>
  <si>
    <t>ФОИЗЛИ ДАРОМАДЛАР</t>
  </si>
  <si>
    <t>a.</t>
  </si>
  <si>
    <t>Марказий банкдаги ҳисобварақлар бўйича фоизли даромадлар</t>
  </si>
  <si>
    <t>б.</t>
  </si>
  <si>
    <t>Бошқа банклардаги ҳисобварақлар бўйича фоизли даромадлар</t>
  </si>
  <si>
    <t>в.</t>
  </si>
  <si>
    <t>Амортизацияланган қиймати бўйича баҳоланадиган қарз қимматли қоғозларга қилинган инвестициялар бўйича фоизли даромадлар</t>
  </si>
  <si>
    <t>г.</t>
  </si>
  <si>
    <t>Қимматли қоғозлар ва уларга қилинган инвестициялар бўйича фоизли даромадлар</t>
  </si>
  <si>
    <t>д.</t>
  </si>
  <si>
    <t>Мижозларнинг мажбуриятлари бўйича ҳисобланган фоизлар</t>
  </si>
  <si>
    <t>е.</t>
  </si>
  <si>
    <t>Банкнинг тўланмаган акцептлари юзасидан мижозлар мажбуриятлари бўйича фоизли даромадлар</t>
  </si>
  <si>
    <t>ж.</t>
  </si>
  <si>
    <t>Кредит ва лизинг операциялари бўйича фоизлар, дисконтлар (чегирмалар) ва бадаллар</t>
  </si>
  <si>
    <t>з.</t>
  </si>
  <si>
    <t>Қимматли қоғозлар билан амалга оширилган РЕПО битимлари бўйича фоизли даромадлар</t>
  </si>
  <si>
    <t>и.</t>
  </si>
  <si>
    <t>Бошқа фоизли даромадлар</t>
  </si>
  <si>
    <t>к.</t>
  </si>
  <si>
    <t>Жами фоизли даромадлар</t>
  </si>
  <si>
    <t>ФОИЗЛИ ХAРAЖAТЛAР</t>
  </si>
  <si>
    <t>а.</t>
  </si>
  <si>
    <t>Талаб қилиб олингунча сақланадиган депозитлар бўйича фоизли харажатлар</t>
  </si>
  <si>
    <t>Муддатли депозитлар бўйича фоизли харажатлар</t>
  </si>
  <si>
    <t>Марказий банкнинг ҳисобварақлари бўйича фоизли харажатлар</t>
  </si>
  <si>
    <t>Бошқа банкларнинг ҳисобварақлари бўйича фоизли харажатлар</t>
  </si>
  <si>
    <t>Жами депозитлар бўйича фоизли харажатлар</t>
  </si>
  <si>
    <t>Кредитлар бўйича фоизли харажатлар</t>
  </si>
  <si>
    <t>Қимматли қоғозлар билан амалга оширилган РЕПО битимлари бўйича фоизли харажатлар</t>
  </si>
  <si>
    <t>Бошқа фоизли харажатлар</t>
  </si>
  <si>
    <t>Жами кредит ва бошқа қарздорликлар бўйича фоизли харажатлар</t>
  </si>
  <si>
    <t>Жами фоизли харажатлар</t>
  </si>
  <si>
    <t>Активлар бўйича эҳтимолий йўқотишларга қарши яратилган захираларни баҳолашдан олдинги соф даромад</t>
  </si>
  <si>
    <t>Минус: Кредит ва лизинглар бўйича кўрилиши мумкин бўлган зарарларни баҳолаш</t>
  </si>
  <si>
    <t>Минус: Қимматли қоғозлар бўйича кўрилиши мумкин бўлган зарарларни баҳолаш</t>
  </si>
  <si>
    <t>Минус: Инвестициялар бўйича кўрилиши мумкин бўлган зарарларни баҳолаш</t>
  </si>
  <si>
    <t>Минус: Бошқа активлар бўйича кўрилиши мумкин бўлган зарарларни баҳолаш</t>
  </si>
  <si>
    <t>Активлар бўйича эҳтимолий зарарларни баҳолашдан кейинги соф даромад</t>
  </si>
  <si>
    <t>ФОИЗСИЗ ДАРОМАДЛАР</t>
  </si>
  <si>
    <t>Кўрсатилган хизматлар ва воситачилик учун олинган даромадлар</t>
  </si>
  <si>
    <t>Хорижий валюталардаги фойда</t>
  </si>
  <si>
    <t>Тижорат операцияларидан олинган фойда</t>
  </si>
  <si>
    <t>Инвестициядан олинган фойда ва дивидендлар</t>
  </si>
  <si>
    <t>Активлар бўйича эҳтимолий йўқотишларга қарши яратилган захираларнинг қайтарилиши</t>
  </si>
  <si>
    <t>Ҳисобдан чиқарилган кредитлар қайтарилиши билан боғлиқ даромадлар</t>
  </si>
  <si>
    <t>Бошқа фоизсиз даромадлар</t>
  </si>
  <si>
    <t>Жами фоизсиз даромадлар</t>
  </si>
  <si>
    <t>ФОИЗСИЗ ХАРАЖАТЛАР</t>
  </si>
  <si>
    <t>Воситачилик ва кўрсатилган хизматлар учун харажатлар</t>
  </si>
  <si>
    <t>Хорижий валютада кўрилган зарарлар</t>
  </si>
  <si>
    <t>Тижорат операцияларидан кўрилган зарарлар</t>
  </si>
  <si>
    <t>Инвестициядан кўрилган зарарлар</t>
  </si>
  <si>
    <t>Бошқа фоизсиз харажатлар</t>
  </si>
  <si>
    <t>Жами фоизсиз харажатлар</t>
  </si>
  <si>
    <t>ОПЕРАЦИОН ХАРАЖАТЛАРДАН ОЛДИНГИ СОФ ДАРОМАД</t>
  </si>
  <si>
    <t>ОПЕРАЦИОН ХАРАЖАТЛАР</t>
  </si>
  <si>
    <t>Банк хизматчиларига иш ҳақи ва бошқа харажатлар</t>
  </si>
  <si>
    <t>а1)</t>
  </si>
  <si>
    <t xml:space="preserve">шундан, раҳбар ходимларга тўловлар </t>
  </si>
  <si>
    <t>Ижара ва таъминот харажатлари</t>
  </si>
  <si>
    <t>Хизмат сафари ва транспорт харажатлари</t>
  </si>
  <si>
    <t>Маъмурий харажатлар</t>
  </si>
  <si>
    <t>Репрезентация ва хайрия</t>
  </si>
  <si>
    <t>Эскириш харажатлари</t>
  </si>
  <si>
    <t>Суғурта харажатлари</t>
  </si>
  <si>
    <t>Солиқлар (фойда солиғидан ташқари) ва лицензиялар</t>
  </si>
  <si>
    <t>Жарима ва пенялар</t>
  </si>
  <si>
    <t>Бошқа операцион харажатлар</t>
  </si>
  <si>
    <t>л.</t>
  </si>
  <si>
    <t>Жами операцион харажатлар</t>
  </si>
  <si>
    <t xml:space="preserve">  </t>
  </si>
  <si>
    <t xml:space="preserve">Солиқ тўлангунга қадар соф фойда ва бошқа тузатишлар </t>
  </si>
  <si>
    <t>Фойда солиғини баҳолаш</t>
  </si>
  <si>
    <t>ТУЗАТИШЛАР КИРИТИЛГУНГА ҚАДАР ДАРОМАД</t>
  </si>
  <si>
    <t>Кўзда тутилмаган даромад ёки зарарлар, соф</t>
  </si>
  <si>
    <t>Фойда бўйича тузатишлар, соф</t>
  </si>
  <si>
    <t>СОФ ФОЙДА (ЗАРАР)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</si>
  <si>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</si>
  <si>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</si>
  <si>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</si>
  <si>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</si>
  <si>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</si>
  <si>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</si>
  <si>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</si>
  <si>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</si>
  <si>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</si>
  <si>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</si>
  <si>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</si>
  <si>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</si>
  <si>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</si>
  <si>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</si>
  <si>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</si>
  <si>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</si>
  <si>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</si>
  <si>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</si>
  <si>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</si>
  <si>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</si>
  <si>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</si>
  <si>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</si>
  <si>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</si>
  <si>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</si>
  <si>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</si>
  <si>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</si>
  <si>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2.2</t>
  </si>
  <si>
    <t>Ликвидликни қоплаш меъёри коэффициенти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</si>
  <si>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</si>
  <si>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</si>
  <si>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</si>
  <si>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</si>
  <si>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</si>
  <si>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</si>
  <si>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</si>
  <si>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</si>
  <si>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</si>
  <si>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</si>
  <si>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</si>
  <si>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</si>
  <si>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Қўлда тўлдирилади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</si>
  <si>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</si>
  <si>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</si>
  <si>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</si>
  <si>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</si>
  <si>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</si>
  <si>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</si>
  <si>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</si>
  <si>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</si>
  <si>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</si>
  <si>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</si>
  <si>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</si>
  <si>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</si>
  <si>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</si>
  <si>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</si>
  <si>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 ва бошқа мол-мулкларга оид меъёрий кўрсаткич</t>
  </si>
  <si>
    <t xml:space="preserve"> 6.1</t>
  </si>
  <si>
    <t xml:space="preserve">Кўчмас мулк ва бошқа мол-мулкларнинг жами қиймати </t>
  </si>
  <si>
    <t>БОШҚА МАЪЛУМОТЛАР</t>
  </si>
  <si>
    <t>23-жадвал</t>
  </si>
  <si>
    <t>x3320</t>
  </si>
  <si>
    <t>а</t>
  </si>
  <si>
    <t>Штат жадвали бўйича ходимлар сони</t>
  </si>
  <si>
    <t>б</t>
  </si>
  <si>
    <t xml:space="preserve">Амалда ишлайдиган банк ходимлари сони </t>
  </si>
  <si>
    <t>Банкнинг умумий бўлинмалари сони, бош офис ва филиалларини ҳисобга олган ҳолда</t>
  </si>
  <si>
    <t>шундан:</t>
  </si>
  <si>
    <t>филиаллар сони</t>
  </si>
  <si>
    <t>мини банклар сони</t>
  </si>
  <si>
    <t>в</t>
  </si>
  <si>
    <t>банкдан ташқарида жойлашган чакана кассалар сони</t>
  </si>
  <si>
    <t>г</t>
  </si>
  <si>
    <t>банк хизматлари марказлари сони</t>
  </si>
  <si>
    <t>Банк мижозлари базаси</t>
  </si>
  <si>
    <t>жисмоний шахслар</t>
  </si>
  <si>
    <t>якка тартибдаги тадбиркорлар</t>
  </si>
  <si>
    <t>юридик шахслар</t>
  </si>
  <si>
    <t>ушбу қаторда барча юридик шахсларнинг сони кўрсатилади</t>
  </si>
  <si>
    <t>шундан банкда асосий ҳисоб рақами мавжуд мижозлар сони</t>
  </si>
  <si>
    <t>ушбу қаторда банкда асосий ҳисоб рақами мавжуд юридик шахсларнинг сони кўрсатилади</t>
  </si>
  <si>
    <t>-</t>
  </si>
  <si>
    <t>давлат корхоналари</t>
  </si>
  <si>
    <t>хусусий корхоналар</t>
  </si>
  <si>
    <t>фермер ҳўжалиги</t>
  </si>
  <si>
    <t>ҳукумат</t>
  </si>
  <si>
    <t>бошқалар</t>
  </si>
  <si>
    <t>Банк рейтинги</t>
  </si>
  <si>
    <t>Рейтинг компаниянинг номи</t>
  </si>
  <si>
    <t>1. S&amp;P 2. Moody's 3. Ахбор рейтинг</t>
  </si>
  <si>
    <t>Банкнинг рейтинг баҳоси</t>
  </si>
  <si>
    <t>1) B/B 2) B2/B1 3) uzA+</t>
  </si>
  <si>
    <t xml:space="preserve"> 29 Август, 2025</t>
  </si>
  <si>
    <t>минг. сўмда</t>
  </si>
  <si>
    <t/>
  </si>
  <si>
    <t>31 827</t>
  </si>
  <si>
    <t>АКТИВЛАР ТАСНИФИ ВА УЛАР БЎЙИЧА ЯРАТИЛГАН ЭҲТИМОЛИЙ ЙЎҚОТИШЛАРНИ ҚОПЛАШ ЗАХИРАЛАРИ ТЎҒРИСИДА ҲИСОБОТ</t>
  </si>
  <si>
    <t>2-жадвал</t>
  </si>
  <si>
    <t>Активлар таркиби*</t>
  </si>
  <si>
    <t>Қолдиқ</t>
  </si>
  <si>
    <t>Сифат тоифаси</t>
  </si>
  <si>
    <t>Муддати ўтган қарздорлик (брутто)</t>
  </si>
  <si>
    <t>Зарарларни қоплаш захираси</t>
  </si>
  <si>
    <t>30 кунгача</t>
  </si>
  <si>
    <t>31дан  90 кунгача</t>
  </si>
  <si>
    <t>91дан  180 кунгача</t>
  </si>
  <si>
    <t>181 дан 365 кунгача</t>
  </si>
  <si>
    <t>366 кун ва ундан ортиқ</t>
  </si>
  <si>
    <t>ҳақиқатдан яратилган захиралар</t>
  </si>
  <si>
    <t>сифат тоифаси бўйича</t>
  </si>
  <si>
    <t>I</t>
  </si>
  <si>
    <t>II</t>
  </si>
  <si>
    <t>III</t>
  </si>
  <si>
    <t>IV</t>
  </si>
  <si>
    <t>V</t>
  </si>
  <si>
    <t>А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</si>
  <si>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</si>
  <si>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</si>
  <si>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</si>
  <si>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</si>
  <si>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</si>
  <si>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</si>
  <si>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</si>
  <si>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</si>
  <si>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</si>
  <si>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</si>
  <si>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</si>
  <si>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</si>
  <si>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</si>
  <si>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</si>
  <si>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</si>
  <si>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Банкнинг Марказий банкдаги маблағлар</t>
  </si>
  <si>
    <t>Фойда ёки зарар орқали ҳаққоний қийматда баҳоланадиган қимматли қоғозлар</t>
  </si>
  <si>
    <t>Бошқа умумлашган даромад орқали ҳаққоний қийматда баҳоланадиган қимматли қоғозларга қилинган инвестициялар</t>
  </si>
  <si>
    <t>Олди-сотдига мўлжалланган қимматбаҳо металлар, тошлар ва тангалар</t>
  </si>
  <si>
    <t>Сотиб олинган дебиторлик қарзлари — Факторинг</t>
  </si>
  <si>
    <t>Мижозларнинг аккредитив ва/ёки траст ҳужжатлари билан кафолатланган тратталари бўйича мажбуриятлари</t>
  </si>
  <si>
    <t>Банкнинг тўланмаган акцептлари бўйича мижозларнинг мажбуриятлари</t>
  </si>
  <si>
    <t>РЕПО битимлари бўйича сотиб олинган қимматли қоғозлар</t>
  </si>
  <si>
    <t>Марказий банкка берилган қисқа муддатли кредитлар</t>
  </si>
  <si>
    <t>Бошқа банкларга берилган қисқа муддатли кредитлар</t>
  </si>
  <si>
    <t>Ҳукуматга берилган қисқа муддатли кредитлар</t>
  </si>
  <si>
    <t>Бюджет ташкилотларига берилган қисқа муддатли кредитлар</t>
  </si>
  <si>
    <t>Жисмоний шахсларга берилган қисқа муддатли кредитлар</t>
  </si>
  <si>
    <t>Якка тартибдаги тадбиркорларга берилган қисқа муддатли кредитлар</t>
  </si>
  <si>
    <t>Давлат корхоналари, ташкилотлари ва муассасаларига берилган қисқа муддатли кредитлар</t>
  </si>
  <si>
    <t>Тадбиркорлик фаолиятини қўллаб-қувватлаш давлат жамғармаси кўмагида берилган қисқа муддатли кредитлар</t>
  </si>
  <si>
    <t>Чет эл капитали иштирокидаги корхоналарга берилган қисқа муддатли кредитлар</t>
  </si>
  <si>
    <t>Нодавлат нотижорат ташкилотларига берилган қисқа муддатли кредитлар</t>
  </si>
  <si>
    <t>Хусусий корхоналар, хўжалик ширкатлари ва жамиятларга берилган қисқа муддатли кредитлар</t>
  </si>
  <si>
    <t>Банк бўлмаган молиявий муассасаларга берилган қисқа муддатли кредитлар</t>
  </si>
  <si>
    <t>Давлат эҳтиёжлари учун харид қилинадиган қишлоқ хўжалиги маҳсулотларини етиштириш учун берилган қисқа муддатли кредитлар</t>
  </si>
  <si>
    <t>Давлат эҳтиёжлари учун харид қилинадиган қишлоқ хўжалиги маҳсулотларини етиштириш учун берилган узоқ муддатли кредитлар</t>
  </si>
  <si>
    <t>Тадбиркорлик фаолиятини қўллаб-қувватлаш давлат жамғармаси кўмагида берилган узоқ муддатли кредитлар</t>
  </si>
  <si>
    <t>Бошқа банкларга берилган узоқ муддатли кредитлар</t>
  </si>
  <si>
    <t>Ҳукуматга берилган узоқ муддатли кредитлар</t>
  </si>
  <si>
    <t>Бюджет ташкилотларига берилган узоқ муддатли кредитлар</t>
  </si>
  <si>
    <t>Жисмоний шахсларга берилган узоқ муддатли кредитлар</t>
  </si>
  <si>
    <t>Якка тартибдаги тадбиркорларга берилган узоқ муддатли кредитлар</t>
  </si>
  <si>
    <t>Давлат корхоналари, ташкилотлари ва муассасаларига берилган узоқ муддатли кредитлар</t>
  </si>
  <si>
    <t>Нодавлат нотижорат ташкилотларига берилган узоқ муддатли кредитлар</t>
  </si>
  <si>
    <t>Чет эл капитали иштирокидаги корхоналарга берилган узоқ муддатли кредитлар</t>
  </si>
  <si>
    <t>Банк бўлмаган молиявий муассасаларга берилган узоқ муддатли кредитлар</t>
  </si>
  <si>
    <t>Хусусий корхоналар, хўжалик ширкатлари ва жамиятларга берилган узоқ муддатли кредитлар</t>
  </si>
  <si>
    <t>Лизинг (молиявий ижара)</t>
  </si>
  <si>
    <t>Суд ёки ижро иши юритиш жараёнидаги кредитлар ва лизинг</t>
  </si>
  <si>
    <t>Қарам хўжалик жамиятларига, биргаликдаги корхоналарга ва шўъба хўжалик жамиятларига қилинган инвестициялар</t>
  </si>
  <si>
    <t>Амортизацияланган қиймати бўйича баҳоланадиган қарз қимматли қоғозларга қилинган инвестициялар</t>
  </si>
  <si>
    <t>Олиниши лозим бўлган ҳисобланган фоизсиз даромадлар</t>
  </si>
  <si>
    <t>Асосий воситалар</t>
  </si>
  <si>
    <t>Номоддий активлар</t>
  </si>
  <si>
    <t>Банкнинг бошқа хусусий мулклари</t>
  </si>
  <si>
    <t>Муддати узайтирилган дебитор қарздорлик</t>
  </si>
  <si>
    <t>Мижозларнинг банк карталаридан ҳисобдан чиқарилиши лозим бўлган маблағлар бўйича транзит ҳисобварақлари</t>
  </si>
  <si>
    <t>Стандарт активлар бўйича яратилган захирлар</t>
  </si>
  <si>
    <t xml:space="preserve"> БАЛАНСДАН ТАШҚАРИ МОДДАЛАР</t>
  </si>
  <si>
    <t>Аккредитивлар</t>
  </si>
  <si>
    <t>90908-90958</t>
  </si>
  <si>
    <t>Кафолат ва кафилликлар</t>
  </si>
  <si>
    <t>Банкнинг кредит ва лизинг бериш бўйича мажбуриятлари</t>
  </si>
  <si>
    <t>Сотиб олинган дебиторлик қарзлари - Факторинг</t>
  </si>
  <si>
    <t>ОЛИНИШИ ЛОЗИМ БЎЛГАН МУДДАТИ ЎТГАН КРЕДИТ ВА МОЛИЯВИЙ ЛИЗИНГ ТАҲЛИЛИ</t>
  </si>
  <si>
    <t>9-жадвал</t>
  </si>
  <si>
    <t>Жами кредит суммаси</t>
  </si>
  <si>
    <t>%</t>
  </si>
  <si>
    <t>Шартлари қайта кўрилган кредит ва лизинглар</t>
  </si>
  <si>
    <t>Суд жараёнидаги қарздорликлар</t>
  </si>
  <si>
    <t xml:space="preserve">Муддати ўтган </t>
  </si>
  <si>
    <t>шу жумладан, кечиктирилган муддати бўйича</t>
  </si>
  <si>
    <t>1-30 кун</t>
  </si>
  <si>
    <t>31-60 кун</t>
  </si>
  <si>
    <t>61-90 кун</t>
  </si>
  <si>
    <t>91-180 кун</t>
  </si>
  <si>
    <t>181-365 кун</t>
  </si>
  <si>
    <t>366-730 кун</t>
  </si>
  <si>
    <t>асосий қарздорлик</t>
  </si>
  <si>
    <t>фоиз тўловлари</t>
  </si>
  <si>
    <t>(А)</t>
  </si>
  <si>
    <t>(Б)</t>
  </si>
  <si>
    <t>(В)</t>
  </si>
  <si>
    <t>(Г)</t>
  </si>
  <si>
    <t>(Д)</t>
  </si>
  <si>
    <t>(Е)</t>
  </si>
  <si>
    <t>(Ж)</t>
  </si>
  <si>
    <t>(З)</t>
  </si>
  <si>
    <t>(З1)</t>
  </si>
  <si>
    <t>(И)</t>
  </si>
  <si>
    <t>(К)</t>
  </si>
  <si>
    <t>(К1)</t>
  </si>
  <si>
    <t>(Л)</t>
  </si>
  <si>
    <t>(Л1)</t>
  </si>
  <si>
    <t>(М)</t>
  </si>
  <si>
    <t>(М1)</t>
  </si>
  <si>
    <t>(Н)</t>
  </si>
  <si>
    <t>(Н1)</t>
  </si>
  <si>
    <t>(О)</t>
  </si>
  <si>
    <t>(О1)</t>
  </si>
  <si>
    <t>(П)</t>
  </si>
  <si>
    <t>(П1)</t>
  </si>
  <si>
    <t>(Р)</t>
  </si>
  <si>
    <t>(Р1)</t>
  </si>
  <si>
    <t>Мижозлар тури бўйича</t>
  </si>
  <si>
    <t>Марказий банк</t>
  </si>
  <si>
    <t>Бошқа банклар</t>
  </si>
  <si>
    <t>Ҳукумат</t>
  </si>
  <si>
    <t>Жисмоний шахслар</t>
  </si>
  <si>
    <t>Давлат корхоналари</t>
  </si>
  <si>
    <t>Қўшма ва чет эл капитали иштирокидаги корхоналар</t>
  </si>
  <si>
    <t>Хусусий корхоналар</t>
  </si>
  <si>
    <t>Фермер хўжаликлари</t>
  </si>
  <si>
    <t>Нобанк молиявий институтлар</t>
  </si>
  <si>
    <t>Нодавлат нотижорат ташкилотлар</t>
  </si>
  <si>
    <t>Бюджет ташкилотлари</t>
  </si>
  <si>
    <t>Жами кредит ва лизинг суммаси</t>
  </si>
  <si>
    <t>Иқтисодиёт соҳалари бўйича</t>
  </si>
  <si>
    <t>Саноат</t>
  </si>
  <si>
    <t>Қишлоқ хўжалиги</t>
  </si>
  <si>
    <t>Транспорт ва коммуникация</t>
  </si>
  <si>
    <t>Қурилиш соҳаси</t>
  </si>
  <si>
    <t>Савдо ва умумий овқатланиш</t>
  </si>
  <si>
    <t>Моддий ва техник таъминотни ривожлантириш</t>
  </si>
  <si>
    <t>Уй-жой коммунал хизмати</t>
  </si>
  <si>
    <t>Бошқа соҳалар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</si>
</sst>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_-* #,##0_р_._-;\-* #,##0_р_._-;_-* &quot;-&quot;??_р_._-;_-@_-"/>
    <numFmt numFmtId="166" formatCode="[$-843]dd\ mmmm\ yyyy\ \й\и\л;@"/>
    <numFmt numFmtId="167" formatCode="_-* #,##0&quot;р.&quot;_-;\-* #,##0&quot;р.&quot;_-;_-* &quot;-&quot;&quot;р.&quot;_-;_-@_-"/>
    <numFmt numFmtId="168" formatCode="[$-F800]dddd\,\ mmmm\ dd\,\ yyyy"/>
    <numFmt numFmtId="169" formatCode="#,##0_ ;[Red]\-#,##0\ "/>
    <numFmt numFmtId="170" formatCode="_-* #,##0.00000_р_._-;\-* #,##0.00000_р_._-;_-* &quot;-&quot;??_р_._-;_-@_-"/>
    <numFmt numFmtId="171" formatCode="#,##0_ ;\-#,##0\ "/>
    <numFmt numFmtId="172" formatCode="[$-10409]#,##0;\(#,##0\)"/>
    <numFmt numFmtId="173" formatCode="0.000"/>
  </numFmts>
  <fonts count="5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6"/>
      <color rgb="FF7030A0"/>
      <name val="Times New Roman Cyr"/>
      <charset val="204"/>
    </font>
    <font>
      <b/>
      <sz val="10"/>
      <color theme="0"/>
      <name val="Arial Cyr"/>
      <family val="2"/>
      <charset val="204"/>
    </font>
    <font>
      <b/>
      <sz val="10"/>
      <name val="Arial Cyr"/>
      <family val="2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color theme="0" tint="-0.249977111117893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11"/>
      <name val="Arial Cyr"/>
      <family val="2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10"/>
      <color theme="0" tint="-0.499984740745262"/>
      <name val="Arial Cyr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theme="0" tint="-0.499984740745262"/>
      <name val="Arial Cyr"/>
      <charset val="204"/>
    </font>
    <font>
      <sz val="10"/>
      <color rgb="FFFF000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color theme="0" tint="-0.499984740745262"/>
      <name val="Arial Cyr"/>
      <family val="2"/>
      <charset val="204"/>
    </font>
    <font>
      <b/>
      <sz val="11"/>
      <name val="Times New Roman"/>
      <family val="1"/>
      <charset val="204"/>
    </font>
    <font>
      <b/>
      <sz val="10"/>
      <color theme="0" tint="-0.499984740745262"/>
      <name val="Arial Cyr"/>
      <family val="2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sz val="14"/>
      <name val="Times New Roman"/>
      <family val="1"/>
      <charset val="204"/>
    </font>
    <font>
      <b/>
      <sz val="20"/>
      <color rgb="FF7030A0"/>
      <name val="Times New Roman Cyr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name val="Arial Cyr"/>
      <family val="2"/>
      <charset val="204"/>
    </font>
    <font>
      <sz val="18"/>
      <name val="Arial Cyr"/>
      <family val="2"/>
      <charset val="204"/>
    </font>
    <font>
      <b/>
      <sz val="16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gray125"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0" fontId="27" fillId="0" borderId="0"/>
  </cellStyleXfs>
  <cellXfs count="533">
    <xf numFmtId="0" fontId="0" fillId="0" borderId="0" xfId="0"/>
    <xf numFmtId="0" fontId="3" fillId="0" borderId="0" xfId="0" applyFont="1" applyAlignment="1" applyProtection="1">
      <alignment horizontal="center" vertical="center" wrapText="1"/>
    </xf>
    <xf numFmtId="165" fontId="5" fillId="0" borderId="0" xfId="1" applyNumberFormat="1" applyFont="1" applyAlignment="1" applyProtection="1">
      <alignment horizontal="center" vertical="center"/>
    </xf>
    <xf numFmtId="165" fontId="6" fillId="0" borderId="0" xfId="1" applyNumberFormat="1" applyFont="1" applyFill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Fill="1" applyProtection="1"/>
    <xf numFmtId="0" fontId="7" fillId="0" borderId="0" xfId="0" quotePrefix="1" applyNumberFormat="1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/>
      <protection locked="0"/>
    </xf>
    <xf numFmtId="166" fontId="11" fillId="0" borderId="1" xfId="4" applyNumberFormat="1" applyFont="1" applyFill="1" applyBorder="1" applyAlignment="1" applyProtection="1">
      <alignment horizontal="center" wrapText="1"/>
      <protection locked="0"/>
    </xf>
    <xf numFmtId="15" fontId="0" fillId="0" borderId="0" xfId="0" applyNumberFormat="1" applyFont="1" applyBorder="1" applyAlignment="1" applyProtection="1">
      <alignment horizontal="center"/>
    </xf>
    <xf numFmtId="3" fontId="12" fillId="2" borderId="2" xfId="0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4" fillId="0" borderId="0" xfId="0" applyFont="1" applyBorder="1" applyProtection="1"/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indent="1"/>
    </xf>
    <xf numFmtId="3" fontId="13" fillId="0" borderId="4" xfId="0" applyNumberFormat="1" applyFont="1" applyBorder="1" applyAlignment="1" applyProtection="1">
      <alignment horizontal="right"/>
    </xf>
    <xf numFmtId="3" fontId="13" fillId="0" borderId="4" xfId="0" applyNumberFormat="1" applyFont="1" applyBorder="1" applyProtection="1"/>
    <xf numFmtId="0" fontId="4" fillId="0" borderId="3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2"/>
    </xf>
    <xf numFmtId="3" fontId="13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indent="2"/>
    </xf>
    <xf numFmtId="3" fontId="13" fillId="0" borderId="4" xfId="0" applyNumberFormat="1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 vertical="center" wrapText="1" indent="3"/>
    </xf>
    <xf numFmtId="0" fontId="4" fillId="0" borderId="3" xfId="0" applyFont="1" applyFill="1" applyBorder="1" applyAlignment="1" applyProtection="1">
      <alignment horizontal="left" vertical="center" indent="2"/>
    </xf>
    <xf numFmtId="165" fontId="5" fillId="0" borderId="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3" fontId="13" fillId="0" borderId="4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right" wrapText="1"/>
    </xf>
    <xf numFmtId="3" fontId="13" fillId="0" borderId="2" xfId="0" applyNumberFormat="1" applyFont="1" applyBorder="1" applyAlignment="1" applyProtection="1">
      <alignment horizontal="right" wrapText="1"/>
      <protection locked="0"/>
    </xf>
    <xf numFmtId="0" fontId="8" fillId="0" borderId="3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left" vertical="center" indent="2"/>
    </xf>
    <xf numFmtId="3" fontId="11" fillId="0" borderId="2" xfId="0" applyNumberFormat="1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left"/>
    </xf>
    <xf numFmtId="0" fontId="8" fillId="0" borderId="3" xfId="0" applyFont="1" applyBorder="1" applyProtection="1"/>
    <xf numFmtId="3" fontId="13" fillId="3" borderId="4" xfId="0" applyNumberFormat="1" applyFont="1" applyFill="1" applyBorder="1" applyAlignment="1" applyProtection="1">
      <alignment horizontal="right"/>
    </xf>
    <xf numFmtId="3" fontId="13" fillId="3" borderId="4" xfId="0" applyNumberFormat="1" applyFont="1" applyFill="1" applyBorder="1" applyAlignment="1" applyProtection="1">
      <alignment horizontal="right"/>
      <protection locked="0"/>
    </xf>
    <xf numFmtId="0" fontId="4" fillId="0" borderId="3" xfId="2" applyNumberFormat="1" applyFont="1" applyBorder="1" applyAlignment="1" applyProtection="1">
      <alignment horizontal="left" vertical="center" indent="1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indent="1"/>
    </xf>
    <xf numFmtId="3" fontId="11" fillId="3" borderId="4" xfId="0" applyNumberFormat="1" applyFont="1" applyFill="1" applyBorder="1" applyAlignment="1" applyProtection="1">
      <alignment horizontal="right"/>
    </xf>
    <xf numFmtId="0" fontId="4" fillId="0" borderId="3" xfId="0" applyFont="1" applyBorder="1" applyProtection="1"/>
    <xf numFmtId="3" fontId="14" fillId="0" borderId="4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2"/>
    </xf>
    <xf numFmtId="0" fontId="8" fillId="0" borderId="3" xfId="0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right"/>
    </xf>
    <xf numFmtId="0" fontId="8" fillId="0" borderId="5" xfId="0" applyFont="1" applyBorder="1" applyAlignment="1" applyProtection="1">
      <alignment horizontal="left" vertical="center" indent="1"/>
    </xf>
    <xf numFmtId="0" fontId="8" fillId="0" borderId="0" xfId="0" applyFont="1" applyBorder="1" applyProtection="1"/>
    <xf numFmtId="164" fontId="4" fillId="0" borderId="0" xfId="1" applyFont="1" applyBorder="1" applyProtection="1"/>
    <xf numFmtId="165" fontId="15" fillId="0" borderId="0" xfId="1" applyNumberFormat="1" applyFont="1" applyBorder="1" applyProtection="1"/>
    <xf numFmtId="164" fontId="5" fillId="0" borderId="0" xfId="1" applyFont="1" applyBorder="1" applyProtection="1"/>
    <xf numFmtId="164" fontId="4" fillId="0" borderId="0" xfId="1" applyFont="1" applyProtection="1"/>
    <xf numFmtId="49" fontId="16" fillId="0" borderId="0" xfId="0" applyNumberFormat="1" applyFont="1" applyFill="1" applyBorder="1" applyAlignment="1">
      <alignment horizontal="centerContinuous" vertical="center"/>
    </xf>
    <xf numFmtId="49" fontId="16" fillId="0" borderId="0" xfId="0" applyNumberFormat="1" applyFont="1" applyBorder="1" applyAlignment="1">
      <alignment horizontal="centerContinuous" vertical="center"/>
    </xf>
    <xf numFmtId="3" fontId="17" fillId="0" borderId="0" xfId="0" applyNumberFormat="1" applyFont="1" applyBorder="1" applyAlignment="1">
      <alignment vertical="center"/>
    </xf>
    <xf numFmtId="168" fontId="8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166" fontId="11" fillId="0" borderId="1" xfId="4" applyNumberFormat="1" applyFont="1" applyFill="1" applyBorder="1" applyAlignment="1" applyProtection="1">
      <alignment wrapText="1"/>
      <protection locked="0"/>
    </xf>
    <xf numFmtId="166" fontId="11" fillId="0" borderId="1" xfId="4" applyNumberFormat="1" applyFont="1" applyFill="1" applyBorder="1" applyAlignment="1" applyProtection="1">
      <alignment wrapText="1"/>
    </xf>
    <xf numFmtId="168" fontId="0" fillId="0" borderId="0" xfId="0" applyNumberFormat="1" applyFont="1" applyBorder="1" applyAlignment="1" applyProtection="1">
      <alignment horizontal="center"/>
    </xf>
    <xf numFmtId="0" fontId="19" fillId="0" borderId="0" xfId="0" applyFont="1" applyAlignment="1">
      <alignment vertical="center"/>
    </xf>
    <xf numFmtId="3" fontId="18" fillId="2" borderId="6" xfId="0" applyNumberFormat="1" applyFont="1" applyFill="1" applyBorder="1" applyAlignment="1" applyProtection="1">
      <alignment horizontal="center" vertical="center" textRotation="90" wrapText="1"/>
    </xf>
    <xf numFmtId="3" fontId="18" fillId="2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 wrapText="1" indent="1"/>
    </xf>
    <xf numFmtId="169" fontId="19" fillId="0" borderId="2" xfId="0" applyNumberFormat="1" applyFont="1" applyFill="1" applyBorder="1" applyAlignment="1" applyProtection="1">
      <alignment vertical="center"/>
      <protection locked="0"/>
    </xf>
    <xf numFmtId="169" fontId="19" fillId="0" borderId="2" xfId="0" applyNumberFormat="1" applyFont="1" applyFill="1" applyBorder="1" applyAlignment="1" applyProtection="1">
      <alignment vertical="center"/>
    </xf>
    <xf numFmtId="9" fontId="19" fillId="0" borderId="2" xfId="3" applyFont="1" applyFill="1" applyBorder="1" applyAlignment="1" applyProtection="1">
      <alignment vertical="center"/>
    </xf>
    <xf numFmtId="3" fontId="19" fillId="0" borderId="2" xfId="3" applyNumberFormat="1" applyFont="1" applyBorder="1" applyAlignment="1" applyProtection="1">
      <alignment vertical="center"/>
    </xf>
    <xf numFmtId="3" fontId="19" fillId="4" borderId="2" xfId="0" applyNumberFormat="1" applyFont="1" applyFill="1" applyBorder="1" applyAlignment="1" applyProtection="1">
      <alignment vertical="center"/>
    </xf>
    <xf numFmtId="3" fontId="19" fillId="0" borderId="0" xfId="0" applyNumberFormat="1" applyFont="1" applyBorder="1" applyAlignment="1">
      <alignment vertical="center"/>
    </xf>
    <xf numFmtId="3" fontId="19" fillId="0" borderId="2" xfId="0" applyNumberFormat="1" applyFont="1" applyFill="1" applyBorder="1" applyAlignment="1" applyProtection="1">
      <alignment vertical="center"/>
    </xf>
    <xf numFmtId="169" fontId="19" fillId="0" borderId="2" xfId="0" applyNumberFormat="1" applyFont="1" applyBorder="1" applyAlignment="1" applyProtection="1">
      <alignment vertical="center"/>
      <protection locked="0"/>
    </xf>
    <xf numFmtId="3" fontId="19" fillId="0" borderId="2" xfId="3" applyNumberFormat="1" applyFont="1" applyFill="1" applyBorder="1" applyAlignment="1" applyProtection="1">
      <alignment vertical="center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 indent="1"/>
    </xf>
    <xf numFmtId="169" fontId="3" fillId="0" borderId="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21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3" fontId="22" fillId="0" borderId="2" xfId="0" quotePrefix="1" applyNumberFormat="1" applyFont="1" applyFill="1" applyBorder="1" applyAlignment="1" applyProtection="1">
      <alignment horizontal="center" vertical="center" wrapText="1"/>
    </xf>
    <xf numFmtId="165" fontId="20" fillId="0" borderId="0" xfId="1" applyNumberFormat="1" applyFont="1" applyBorder="1" applyAlignment="1">
      <alignment vertical="center"/>
    </xf>
    <xf numFmtId="0" fontId="20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165" fontId="20" fillId="0" borderId="0" xfId="1" applyNumberFormat="1" applyFont="1" applyFill="1" applyAlignment="1">
      <alignment vertical="center"/>
    </xf>
    <xf numFmtId="164" fontId="20" fillId="0" borderId="0" xfId="1" applyFont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64" fontId="19" fillId="0" borderId="0" xfId="1" applyFont="1" applyFill="1" applyAlignment="1">
      <alignment vertical="center"/>
    </xf>
    <xf numFmtId="49" fontId="4" fillId="0" borderId="0" xfId="0" applyNumberFormat="1" applyFont="1" applyFill="1" applyProtection="1"/>
    <xf numFmtId="3" fontId="4" fillId="0" borderId="0" xfId="0" applyNumberFormat="1" applyFont="1" applyFill="1" applyProtection="1"/>
    <xf numFmtId="169" fontId="4" fillId="0" borderId="0" xfId="0" applyNumberFormat="1" applyFont="1" applyProtection="1"/>
    <xf numFmtId="9" fontId="4" fillId="0" borderId="0" xfId="3" applyFont="1" applyFill="1" applyBorder="1" applyProtection="1">
      <protection hidden="1"/>
    </xf>
    <xf numFmtId="3" fontId="4" fillId="0" borderId="0" xfId="3" applyNumberFormat="1" applyFont="1" applyFill="1" applyBorder="1" applyProtection="1">
      <protection hidden="1"/>
    </xf>
    <xf numFmtId="3" fontId="4" fillId="0" borderId="0" xfId="0" applyNumberFormat="1" applyFont="1" applyFill="1" applyBorder="1" applyProtection="1">
      <protection hidden="1"/>
    </xf>
    <xf numFmtId="3" fontId="4" fillId="0" borderId="0" xfId="0" applyNumberFormat="1" applyFont="1" applyBorder="1"/>
    <xf numFmtId="0" fontId="3" fillId="0" borderId="0" xfId="0" applyFont="1" applyBorder="1" applyProtection="1"/>
    <xf numFmtId="169" fontId="4" fillId="0" borderId="0" xfId="0" applyNumberFormat="1" applyFont="1" applyBorder="1" applyProtection="1"/>
    <xf numFmtId="169" fontId="5" fillId="0" borderId="0" xfId="0" applyNumberFormat="1" applyFont="1" applyBorder="1" applyProtection="1"/>
    <xf numFmtId="49" fontId="4" fillId="0" borderId="0" xfId="0" applyNumberFormat="1" applyFont="1" applyFill="1"/>
    <xf numFmtId="0" fontId="8" fillId="0" borderId="0" xfId="0" applyFont="1" applyFill="1" applyBorder="1"/>
    <xf numFmtId="9" fontId="4" fillId="0" borderId="0" xfId="3" applyFont="1" applyAlignment="1">
      <alignment wrapText="1"/>
    </xf>
    <xf numFmtId="3" fontId="4" fillId="0" borderId="0" xfId="3" applyNumberFormat="1" applyFont="1" applyAlignment="1">
      <alignment wrapText="1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2" xfId="3" applyNumberFormat="1" applyFont="1" applyBorder="1" applyAlignment="1">
      <alignment horizontal="center" wrapText="1"/>
    </xf>
    <xf numFmtId="3" fontId="4" fillId="0" borderId="2" xfId="0" applyNumberFormat="1" applyFont="1" applyFill="1" applyBorder="1" applyAlignment="1">
      <alignment wrapText="1"/>
    </xf>
    <xf numFmtId="9" fontId="4" fillId="0" borderId="2" xfId="5" applyFont="1" applyFill="1" applyBorder="1" applyAlignment="1" applyProtection="1">
      <alignment wrapText="1"/>
      <protection hidden="1"/>
    </xf>
    <xf numFmtId="3" fontId="4" fillId="0" borderId="2" xfId="0" applyNumberFormat="1" applyFont="1" applyFill="1" applyBorder="1" applyAlignment="1" applyProtection="1">
      <alignment horizontal="center" wrapText="1"/>
    </xf>
    <xf numFmtId="170" fontId="4" fillId="0" borderId="0" xfId="1" applyNumberFormat="1" applyFont="1"/>
    <xf numFmtId="9" fontId="4" fillId="0" borderId="0" xfId="5" applyFont="1" applyFill="1" applyBorder="1" applyAlignment="1" applyProtection="1">
      <alignment wrapText="1"/>
      <protection hidden="1"/>
    </xf>
    <xf numFmtId="3" fontId="4" fillId="0" borderId="0" xfId="0" applyNumberFormat="1" applyFont="1" applyFill="1" applyBorder="1" applyAlignment="1" applyProtection="1">
      <alignment horizontal="center" wrapText="1"/>
    </xf>
    <xf numFmtId="3" fontId="4" fillId="0" borderId="2" xfId="0" applyNumberFormat="1" applyFont="1" applyFill="1" applyBorder="1" applyAlignment="1" applyProtection="1">
      <alignment horizontal="left" wrapText="1"/>
    </xf>
    <xf numFmtId="9" fontId="4" fillId="0" borderId="0" xfId="3" applyFont="1"/>
    <xf numFmtId="3" fontId="4" fillId="0" borderId="0" xfId="3" applyNumberFormat="1" applyFont="1"/>
    <xf numFmtId="49" fontId="16" fillId="0" borderId="0" xfId="0" applyNumberFormat="1" applyFont="1" applyAlignment="1">
      <alignment horizontal="centerContinuous" vertical="center"/>
    </xf>
    <xf numFmtId="3" fontId="8" fillId="0" borderId="0" xfId="0" applyNumberFormat="1" applyFont="1" applyBorder="1" applyAlignment="1">
      <alignment horizontal="centerContinuous" vertical="center" wrapText="1"/>
    </xf>
    <xf numFmtId="3" fontId="8" fillId="0" borderId="0" xfId="0" applyNumberFormat="1" applyFont="1" applyAlignment="1">
      <alignment horizontal="centerContinuous" vertical="center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2" fillId="0" borderId="0" xfId="0" applyFont="1" applyBorder="1" applyAlignment="1" applyProtection="1">
      <alignment horizontal="center"/>
    </xf>
    <xf numFmtId="0" fontId="4" fillId="0" borderId="0" xfId="0" applyFont="1"/>
    <xf numFmtId="3" fontId="0" fillId="0" borderId="0" xfId="0" applyNumberFormat="1" applyFont="1" applyBorder="1" applyAlignment="1">
      <alignment vertical="center" wrapText="1"/>
    </xf>
    <xf numFmtId="166" fontId="11" fillId="0" borderId="1" xfId="4" applyNumberFormat="1" applyFont="1" applyFill="1" applyBorder="1" applyAlignment="1" applyProtection="1">
      <alignment horizontal="center" wrapText="1"/>
    </xf>
    <xf numFmtId="164" fontId="4" fillId="0" borderId="0" xfId="1" applyFont="1" applyAlignment="1">
      <alignment vertical="center"/>
    </xf>
    <xf numFmtId="3" fontId="23" fillId="2" borderId="6" xfId="0" applyNumberFormat="1" applyFont="1" applyFill="1" applyBorder="1" applyAlignment="1" applyProtection="1">
      <alignment horizontal="center" vertical="center" textRotation="90" wrapText="1"/>
    </xf>
    <xf numFmtId="49" fontId="8" fillId="0" borderId="2" xfId="0" applyNumberFormat="1" applyFont="1" applyBorder="1" applyAlignment="1" applyProtection="1">
      <alignment horizontal="center" vertical="center"/>
    </xf>
    <xf numFmtId="3" fontId="8" fillId="0" borderId="2" xfId="0" applyNumberFormat="1" applyFont="1" applyBorder="1" applyAlignment="1" applyProtection="1">
      <alignment horizontal="left" vertical="center" wrapText="1" indent="2"/>
    </xf>
    <xf numFmtId="3" fontId="4" fillId="0" borderId="2" xfId="0" applyNumberFormat="1" applyFont="1" applyBorder="1" applyAlignment="1" applyProtection="1">
      <alignment vertical="center"/>
    </xf>
    <xf numFmtId="9" fontId="4" fillId="0" borderId="2" xfId="3" applyFont="1" applyBorder="1" applyAlignment="1" applyProtection="1">
      <alignment vertical="center"/>
    </xf>
    <xf numFmtId="3" fontId="4" fillId="0" borderId="2" xfId="3" applyNumberFormat="1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left" vertical="center" wrapText="1" indent="1"/>
    </xf>
    <xf numFmtId="169" fontId="4" fillId="0" borderId="2" xfId="0" applyNumberFormat="1" applyFont="1" applyBorder="1" applyAlignment="1" applyProtection="1">
      <alignment vertical="center"/>
    </xf>
    <xf numFmtId="169" fontId="4" fillId="0" borderId="2" xfId="0" applyNumberFormat="1" applyFont="1" applyFill="1" applyBorder="1" applyAlignment="1" applyProtection="1">
      <alignment vertical="center"/>
    </xf>
    <xf numFmtId="3" fontId="4" fillId="0" borderId="2" xfId="3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left" vertical="center" wrapText="1" indent="1"/>
    </xf>
    <xf numFmtId="169" fontId="4" fillId="0" borderId="2" xfId="0" applyNumberFormat="1" applyFont="1" applyFill="1" applyBorder="1" applyAlignment="1" applyProtection="1">
      <alignment vertical="center"/>
      <protection locked="0"/>
    </xf>
    <xf numFmtId="169" fontId="4" fillId="0" borderId="2" xfId="0" applyNumberFormat="1" applyFont="1" applyBorder="1" applyAlignment="1" applyProtection="1">
      <alignment vertical="center"/>
      <protection locked="0"/>
    </xf>
    <xf numFmtId="9" fontId="4" fillId="0" borderId="2" xfId="3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164" fontId="4" fillId="0" borderId="0" xfId="1" applyFont="1" applyFill="1" applyAlignment="1">
      <alignment vertical="center"/>
    </xf>
    <xf numFmtId="169" fontId="4" fillId="0" borderId="2" xfId="3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left" vertical="center" wrapText="1" indent="3"/>
    </xf>
    <xf numFmtId="3" fontId="8" fillId="0" borderId="2" xfId="0" applyNumberFormat="1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Alignment="1">
      <alignment vertical="center"/>
    </xf>
    <xf numFmtId="3" fontId="4" fillId="0" borderId="2" xfId="0" quotePrefix="1" applyNumberFormat="1" applyFont="1" applyFill="1" applyBorder="1" applyAlignment="1" applyProtection="1">
      <alignment horizontal="left" vertical="center" wrapText="1" indent="1"/>
    </xf>
    <xf numFmtId="3" fontId="4" fillId="0" borderId="2" xfId="0" quotePrefix="1" applyNumberFormat="1" applyFont="1" applyFill="1" applyBorder="1" applyAlignment="1" applyProtection="1">
      <alignment horizontal="left" vertical="top" wrapText="1" indent="1"/>
    </xf>
    <xf numFmtId="169" fontId="12" fillId="0" borderId="2" xfId="0" applyNumberFormat="1" applyFont="1" applyFill="1" applyBorder="1" applyAlignment="1" applyProtection="1">
      <alignment vertical="center"/>
    </xf>
    <xf numFmtId="9" fontId="8" fillId="0" borderId="2" xfId="3" applyFont="1" applyFill="1" applyBorder="1" applyAlignment="1" applyProtection="1">
      <alignment horizontal="center" vertical="center"/>
    </xf>
    <xf numFmtId="169" fontId="8" fillId="0" borderId="2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3" fontId="24" fillId="0" borderId="2" xfId="0" quotePrefix="1" applyNumberFormat="1" applyFont="1" applyFill="1" applyBorder="1" applyAlignment="1" applyProtection="1">
      <alignment horizontal="center" vertical="center" wrapText="1"/>
    </xf>
    <xf numFmtId="3" fontId="0" fillId="0" borderId="2" xfId="0" quotePrefix="1" applyNumberFormat="1" applyFont="1" applyFill="1" applyBorder="1" applyAlignment="1" applyProtection="1">
      <alignment horizontal="left" vertical="center" wrapText="1" indent="2"/>
    </xf>
    <xf numFmtId="3" fontId="0" fillId="0" borderId="2" xfId="0" quotePrefix="1" applyNumberFormat="1" applyFont="1" applyFill="1" applyBorder="1" applyAlignment="1" applyProtection="1">
      <alignment horizontal="left" vertical="center" wrapText="1" indent="4"/>
    </xf>
    <xf numFmtId="3" fontId="4" fillId="0" borderId="2" xfId="0" quotePrefix="1" applyNumberFormat="1" applyFont="1" applyFill="1" applyBorder="1" applyAlignment="1" applyProtection="1">
      <alignment horizontal="left" vertical="center" wrapText="1" indent="2"/>
    </xf>
    <xf numFmtId="3" fontId="4" fillId="0" borderId="2" xfId="0" quotePrefix="1" applyNumberFormat="1" applyFont="1" applyFill="1" applyBorder="1" applyAlignment="1" applyProtection="1">
      <alignment horizontal="left" vertical="center" wrapText="1" indent="4"/>
    </xf>
    <xf numFmtId="49" fontId="8" fillId="0" borderId="2" xfId="0" applyNumberFormat="1" applyFont="1" applyFill="1" applyBorder="1" applyAlignment="1" applyProtection="1">
      <alignment horizontal="left" vertical="center"/>
    </xf>
    <xf numFmtId="3" fontId="12" fillId="0" borderId="2" xfId="0" quotePrefix="1" applyNumberFormat="1" applyFont="1" applyFill="1" applyBorder="1" applyAlignment="1" applyProtection="1">
      <alignment horizontal="left" vertical="center" wrapText="1" indent="4"/>
    </xf>
    <xf numFmtId="0" fontId="4" fillId="0" borderId="0" xfId="0" applyFont="1" applyFill="1" applyAlignment="1">
      <alignment vertical="center" wrapText="1"/>
    </xf>
    <xf numFmtId="169" fontId="4" fillId="0" borderId="0" xfId="0" applyNumberFormat="1" applyFont="1" applyFill="1"/>
    <xf numFmtId="9" fontId="4" fillId="0" borderId="0" xfId="3" applyFont="1" applyFill="1"/>
    <xf numFmtId="3" fontId="4" fillId="0" borderId="0" xfId="3" applyNumberFormat="1" applyFont="1" applyFill="1"/>
    <xf numFmtId="0" fontId="4" fillId="0" borderId="0" xfId="0" applyFont="1" applyFill="1"/>
    <xf numFmtId="164" fontId="4" fillId="0" borderId="0" xfId="1" applyFont="1" applyFill="1"/>
    <xf numFmtId="164" fontId="4" fillId="0" borderId="0" xfId="1" applyFont="1"/>
    <xf numFmtId="0" fontId="4" fillId="0" borderId="0" xfId="0" applyFont="1" applyAlignment="1">
      <alignment vertical="center" wrapText="1"/>
    </xf>
    <xf numFmtId="169" fontId="4" fillId="0" borderId="0" xfId="0" applyNumberFormat="1" applyFont="1"/>
    <xf numFmtId="0" fontId="25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171" fontId="26" fillId="0" borderId="0" xfId="1" applyNumberFormat="1" applyFont="1" applyBorder="1" applyProtection="1"/>
    <xf numFmtId="0" fontId="25" fillId="0" borderId="0" xfId="0" applyFont="1" applyBorder="1" applyAlignment="1" applyProtection="1">
      <alignment horizontal="center" wrapText="1"/>
    </xf>
    <xf numFmtId="0" fontId="25" fillId="0" borderId="0" xfId="0" applyFont="1" applyBorder="1" applyAlignment="1" applyProtection="1">
      <alignment horizontal="center"/>
    </xf>
    <xf numFmtId="168" fontId="0" fillId="0" borderId="0" xfId="0" applyNumberFormat="1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/>
    </xf>
    <xf numFmtId="166" fontId="1" fillId="0" borderId="1" xfId="4" applyNumberFormat="1" applyFont="1" applyFill="1" applyBorder="1" applyAlignment="1" applyProtection="1">
      <alignment wrapText="1"/>
    </xf>
    <xf numFmtId="168" fontId="0" fillId="0" borderId="0" xfId="0" applyNumberFormat="1" applyFont="1" applyBorder="1" applyAlignment="1" applyProtection="1">
      <alignment horizontal="left" indent="2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12" fillId="0" borderId="3" xfId="0" quotePrefix="1" applyFont="1" applyBorder="1" applyAlignment="1" applyProtection="1">
      <alignment horizontal="left" vertical="center" indent="1"/>
    </xf>
    <xf numFmtId="3" fontId="12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172" fontId="28" fillId="0" borderId="14" xfId="6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indent="1"/>
    </xf>
    <xf numFmtId="0" fontId="12" fillId="0" borderId="0" xfId="0" applyFont="1" applyBorder="1" applyProtection="1"/>
    <xf numFmtId="171" fontId="29" fillId="0" borderId="0" xfId="1" applyNumberFormat="1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12" fillId="0" borderId="3" xfId="0" quotePrefix="1" applyFont="1" applyFill="1" applyBorder="1" applyAlignment="1" applyProtection="1">
      <alignment horizontal="center" vertical="center" wrapText="1"/>
    </xf>
    <xf numFmtId="0" fontId="12" fillId="0" borderId="3" xfId="0" quotePrefix="1" applyFont="1" applyFill="1" applyBorder="1" applyAlignment="1" applyProtection="1">
      <alignment horizontal="left" vertical="center" indent="1"/>
    </xf>
    <xf numFmtId="0" fontId="12" fillId="0" borderId="3" xfId="0" applyFont="1" applyFill="1" applyBorder="1" applyAlignment="1" applyProtection="1">
      <alignment horizontal="left" vertical="center" wrapText="1" indent="1"/>
    </xf>
    <xf numFmtId="0" fontId="30" fillId="0" borderId="0" xfId="0" applyFont="1" applyBorder="1" applyProtection="1"/>
    <xf numFmtId="3" fontId="0" fillId="0" borderId="4" xfId="0" applyNumberFormat="1" applyFont="1" applyFill="1" applyBorder="1" applyAlignment="1" applyProtection="1">
      <alignment vertical="center"/>
    </xf>
    <xf numFmtId="3" fontId="0" fillId="5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171" fontId="26" fillId="0" borderId="0" xfId="1" quotePrefix="1" applyNumberFormat="1" applyFont="1" applyBorder="1" applyAlignment="1" applyProtection="1">
      <alignment horizontal="left"/>
    </xf>
    <xf numFmtId="0" fontId="31" fillId="0" borderId="0" xfId="0" applyFont="1" applyBorder="1" applyProtection="1"/>
    <xf numFmtId="171" fontId="31" fillId="0" borderId="0" xfId="1" applyNumberFormat="1" applyFont="1" applyBorder="1" applyProtection="1"/>
    <xf numFmtId="0" fontId="0" fillId="0" borderId="0" xfId="0" applyFont="1" applyProtection="1"/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wrapText="1"/>
    </xf>
    <xf numFmtId="0" fontId="33" fillId="0" borderId="0" xfId="0" applyFont="1" applyFill="1" applyProtection="1"/>
    <xf numFmtId="168" fontId="8" fillId="0" borderId="0" xfId="0" quotePrefix="1" applyNumberFormat="1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/>
    </xf>
    <xf numFmtId="166" fontId="10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horizontal="centerContinuous" vertical="center"/>
    </xf>
    <xf numFmtId="0" fontId="13" fillId="0" borderId="0" xfId="0" applyFont="1" applyAlignment="1" applyProtection="1">
      <alignment horizontal="centerContinuous"/>
    </xf>
    <xf numFmtId="0" fontId="33" fillId="0" borderId="0" xfId="0" applyFont="1" applyProtection="1"/>
    <xf numFmtId="3" fontId="34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0" xfId="0" applyFont="1" applyProtection="1"/>
    <xf numFmtId="0" fontId="35" fillId="0" borderId="0" xfId="0" applyFont="1" applyProtection="1"/>
    <xf numFmtId="2" fontId="4" fillId="0" borderId="6" xfId="0" applyNumberFormat="1" applyFont="1" applyBorder="1" applyAlignment="1" applyProtection="1">
      <alignment horizontal="center" vertical="center"/>
    </xf>
    <xf numFmtId="173" fontId="4" fillId="0" borderId="4" xfId="0" applyNumberFormat="1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indent="4"/>
    </xf>
    <xf numFmtId="173" fontId="13" fillId="0" borderId="6" xfId="0" applyNumberFormat="1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 applyProtection="1">
      <alignment horizontal="left" vertical="center" indent="4"/>
    </xf>
    <xf numFmtId="0" fontId="4" fillId="0" borderId="3" xfId="0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0" fontId="35" fillId="0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8" fillId="2" borderId="2" xfId="0" applyNumberFormat="1" applyFont="1" applyFill="1" applyBorder="1" applyAlignment="1" applyProtection="1">
      <alignment horizontal="center" vertical="center" wrapText="1"/>
    </xf>
    <xf numFmtId="166" fontId="11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3" fontId="24" fillId="0" borderId="2" xfId="0" applyNumberFormat="1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 wrapText="1" indent="4"/>
    </xf>
    <xf numFmtId="0" fontId="2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4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37" fillId="0" borderId="5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 indent="4"/>
    </xf>
    <xf numFmtId="3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 indent="4"/>
    </xf>
    <xf numFmtId="3" fontId="24" fillId="0" borderId="2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 indent="4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3" fontId="24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left" vertical="center" wrapText="1" indent="5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2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4" fillId="0" borderId="0" xfId="0" applyFont="1" applyAlignment="1">
      <alignment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3" fontId="18" fillId="2" borderId="5" xfId="0" applyNumberFormat="1" applyFont="1" applyFill="1" applyBorder="1" applyAlignment="1" applyProtection="1">
      <alignment horizontal="center" vertical="center" wrapText="1"/>
    </xf>
    <xf numFmtId="3" fontId="18" fillId="2" borderId="8" xfId="0" applyNumberFormat="1" applyFont="1" applyFill="1" applyBorder="1" applyAlignment="1" applyProtection="1">
      <alignment horizontal="center" vertical="center" wrapText="1"/>
    </xf>
    <xf numFmtId="3" fontId="8" fillId="0" borderId="0" xfId="3" applyNumberFormat="1" applyFont="1" applyAlignment="1">
      <alignment horizontal="center" wrapText="1"/>
    </xf>
    <xf numFmtId="3" fontId="16" fillId="0" borderId="0" xfId="0" applyNumberFormat="1" applyFont="1" applyBorder="1" applyAlignment="1">
      <alignment horizontal="center" vertical="center" wrapText="1"/>
    </xf>
    <xf numFmtId="3" fontId="18" fillId="2" borderId="6" xfId="0" applyNumberFormat="1" applyFont="1" applyFill="1" applyBorder="1" applyAlignment="1" applyProtection="1">
      <alignment horizontal="center" vertical="center" wrapText="1"/>
    </xf>
    <xf numFmtId="3" fontId="18" fillId="2" borderId="12" xfId="0" applyNumberFormat="1" applyFont="1" applyFill="1" applyBorder="1" applyAlignment="1" applyProtection="1">
      <alignment horizontal="center" vertical="center" wrapText="1"/>
    </xf>
    <xf numFmtId="3" fontId="18" fillId="2" borderId="7" xfId="0" applyNumberFormat="1" applyFont="1" applyFill="1" applyBorder="1" applyAlignment="1" applyProtection="1">
      <alignment horizontal="center" vertical="center" wrapText="1"/>
    </xf>
    <xf numFmtId="3" fontId="18" fillId="2" borderId="9" xfId="0" applyNumberFormat="1" applyFont="1" applyFill="1" applyBorder="1" applyAlignment="1" applyProtection="1">
      <alignment horizontal="center" vertical="center" wrapText="1"/>
    </xf>
    <xf numFmtId="3" fontId="18" fillId="2" borderId="10" xfId="0" applyNumberFormat="1" applyFont="1" applyFill="1" applyBorder="1" applyAlignment="1" applyProtection="1">
      <alignment horizontal="center" vertical="center" wrapText="1"/>
    </xf>
    <xf numFmtId="3" fontId="18" fillId="2" borderId="3" xfId="0" applyNumberFormat="1" applyFont="1" applyFill="1" applyBorder="1" applyAlignment="1" applyProtection="1">
      <alignment horizontal="center" vertical="center" wrapText="1"/>
    </xf>
    <xf numFmtId="3" fontId="18" fillId="2" borderId="13" xfId="0" applyNumberFormat="1" applyFont="1" applyFill="1" applyBorder="1" applyAlignment="1" applyProtection="1">
      <alignment horizontal="center" vertical="center" wrapText="1"/>
    </xf>
    <xf numFmtId="3" fontId="18" fillId="2" borderId="11" xfId="0" applyNumberFormat="1" applyFont="1" applyFill="1" applyBorder="1" applyAlignment="1" applyProtection="1">
      <alignment horizontal="center" vertical="center" wrapText="1"/>
    </xf>
    <xf numFmtId="3" fontId="18" fillId="2" borderId="1" xfId="0" applyNumberFormat="1" applyFont="1" applyFill="1" applyBorder="1" applyAlignment="1" applyProtection="1">
      <alignment horizontal="center" vertical="center" wrapText="1"/>
    </xf>
    <xf numFmtId="3" fontId="23" fillId="2" borderId="5" xfId="0" applyNumberFormat="1" applyFont="1" applyFill="1" applyBorder="1" applyAlignment="1" applyProtection="1">
      <alignment horizontal="center" vertical="center" wrapText="1"/>
    </xf>
    <xf numFmtId="3" fontId="23" fillId="2" borderId="8" xfId="0" applyNumberFormat="1" applyFont="1" applyFill="1" applyBorder="1" applyAlignment="1" applyProtection="1">
      <alignment horizontal="center" vertical="center" wrapText="1"/>
    </xf>
    <xf numFmtId="3" fontId="23" fillId="2" borderId="7" xfId="0" applyNumberFormat="1" applyFont="1" applyFill="1" applyBorder="1" applyAlignment="1" applyProtection="1">
      <alignment horizontal="center" vertical="center" wrapText="1"/>
    </xf>
    <xf numFmtId="3" fontId="23" fillId="2" borderId="9" xfId="0" applyNumberFormat="1" applyFont="1" applyFill="1" applyBorder="1" applyAlignment="1" applyProtection="1">
      <alignment horizontal="center" vertical="center" wrapText="1"/>
    </xf>
    <xf numFmtId="3" fontId="23" fillId="2" borderId="10" xfId="0" applyNumberFormat="1" applyFont="1" applyFill="1" applyBorder="1" applyAlignment="1" applyProtection="1">
      <alignment horizontal="center" vertical="center" wrapText="1"/>
    </xf>
    <xf numFmtId="3" fontId="23" fillId="2" borderId="3" xfId="0" applyNumberFormat="1" applyFont="1" applyFill="1" applyBorder="1" applyAlignment="1" applyProtection="1">
      <alignment horizontal="center" vertical="center" wrapText="1"/>
    </xf>
    <xf numFmtId="3" fontId="23" fillId="2" borderId="13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36" fillId="0" borderId="5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 wrapText="1"/>
    </xf>
    <xf numFmtId="0" fontId="36" fillId="0" borderId="8" xfId="0" applyFont="1" applyFill="1" applyBorder="1" applyAlignment="1" applyProtection="1">
      <alignment horizontal="center" vertical="center" wrapText="1"/>
    </xf>
    <xf numFmtId="173" fontId="13" fillId="0" borderId="6" xfId="0" applyNumberFormat="1" applyFont="1" applyFill="1" applyBorder="1" applyAlignment="1" applyProtection="1">
      <alignment horizontal="center" vertical="center"/>
      <protection locked="0"/>
    </xf>
    <xf numFmtId="173" fontId="4" fillId="0" borderId="4" xfId="0" applyNumberFormat="1" applyFont="1" applyFill="1" applyBorder="1" applyAlignment="1" applyProtection="1">
      <alignment horizontal="center" vertical="center"/>
      <protection locked="0"/>
    </xf>
    <xf numFmtId="173" fontId="13" fillId="0" borderId="2" xfId="0" applyNumberFormat="1" applyFont="1" applyFill="1" applyBorder="1" applyAlignment="1" applyProtection="1">
      <alignment horizontal="center" vertical="center"/>
    </xf>
    <xf numFmtId="173" fontId="4" fillId="0" borderId="2" xfId="0" applyNumberFormat="1" applyFont="1" applyFill="1" applyBorder="1" applyAlignment="1" applyProtection="1">
      <alignment horizontal="center" vertical="center"/>
    </xf>
    <xf numFmtId="0" fontId="36" fillId="0" borderId="5" xfId="0" applyFont="1" applyBorder="1" applyAlignment="1" applyProtection="1">
      <alignment horizontal="center" vertical="center"/>
    </xf>
    <xf numFmtId="0" fontId="36" fillId="0" borderId="7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6" fillId="0" borderId="3" xfId="0" quotePrefix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173" fontId="13" fillId="0" borderId="6" xfId="0" applyNumberFormat="1" applyFont="1" applyFill="1" applyBorder="1" applyAlignment="1" applyProtection="1">
      <alignment horizontal="center" vertical="center"/>
    </xf>
    <xf numFmtId="173" fontId="13" fillId="0" borderId="4" xfId="0" applyNumberFormat="1" applyFont="1" applyFill="1" applyBorder="1" applyAlignment="1" applyProtection="1">
      <alignment horizontal="center" vertical="center"/>
    </xf>
    <xf numFmtId="0" fontId="36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173" fontId="4" fillId="0" borderId="4" xfId="0" applyNumberFormat="1" applyFont="1" applyFill="1" applyBorder="1" applyAlignment="1" applyProtection="1">
      <alignment horizontal="center" vertical="center"/>
    </xf>
    <xf numFmtId="0" fontId="36" fillId="0" borderId="5" xfId="0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8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center" vertical="center" wrapText="1"/>
    </xf>
    <xf numFmtId="0" fontId="36" fillId="0" borderId="0" xfId="0" quotePrefix="1" applyFont="1" applyFill="1" applyBorder="1" applyAlignment="1" applyProtection="1">
      <alignment horizontal="center" vertical="center" wrapText="1"/>
    </xf>
    <xf numFmtId="0" fontId="36" fillId="0" borderId="16" xfId="0" quotePrefix="1" applyFont="1" applyFill="1" applyBorder="1" applyAlignment="1" applyProtection="1">
      <alignment horizontal="center" vertical="center" wrapText="1"/>
    </xf>
    <xf numFmtId="0" fontId="36" fillId="0" borderId="9" xfId="0" quotePrefix="1" applyFont="1" applyFill="1" applyBorder="1" applyAlignment="1" applyProtection="1">
      <alignment horizontal="center" vertical="center" wrapText="1"/>
    </xf>
    <xf numFmtId="0" fontId="36" fillId="0" borderId="11" xfId="0" quotePrefix="1" applyFont="1" applyFill="1" applyBorder="1" applyAlignment="1" applyProtection="1">
      <alignment horizontal="center" vertical="center" wrapText="1"/>
    </xf>
    <xf numFmtId="0" fontId="36" fillId="0" borderId="10" xfId="0" quotePrefix="1" applyFont="1" applyFill="1" applyBorder="1" applyAlignment="1" applyProtection="1">
      <alignment horizontal="center" vertical="center" wrapText="1"/>
    </xf>
    <xf numFmtId="0" fontId="36" fillId="0" borderId="5" xfId="0" quotePrefix="1" applyFont="1" applyFill="1" applyBorder="1" applyAlignment="1" applyProtection="1">
      <alignment horizontal="center" vertical="center" wrapText="1"/>
    </xf>
    <xf numFmtId="0" fontId="36" fillId="0" borderId="7" xfId="0" quotePrefix="1" applyFont="1" applyFill="1" applyBorder="1" applyAlignment="1" applyProtection="1">
      <alignment horizontal="center" vertical="center" wrapText="1"/>
    </xf>
    <xf numFmtId="0" fontId="36" fillId="0" borderId="8" xfId="0" quotePrefix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49" fontId="4" fillId="0" borderId="12" xfId="0" applyNumberFormat="1" applyFont="1" applyFill="1" applyBorder="1" applyAlignment="1" applyProtection="1">
      <alignment horizontal="center" vertical="center"/>
    </xf>
    <xf numFmtId="0" fontId="36" fillId="0" borderId="15" xfId="0" quotePrefix="1" applyFont="1" applyFill="1" applyBorder="1" applyAlignment="1" applyProtection="1">
      <alignment horizontal="center" vertical="center" wrapText="1"/>
    </xf>
    <xf numFmtId="0" fontId="36" fillId="0" borderId="1" xfId="0" quotePrefix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36" fillId="0" borderId="9" xfId="0" applyFont="1" applyBorder="1" applyAlignment="1" applyProtection="1">
      <alignment horizontal="center" vertical="center" wrapText="1"/>
    </xf>
    <xf numFmtId="0" fontId="36" fillId="0" borderId="11" xfId="0" quotePrefix="1" applyFont="1" applyBorder="1" applyAlignment="1" applyProtection="1">
      <alignment horizontal="center" vertical="center" wrapText="1"/>
    </xf>
    <xf numFmtId="0" fontId="36" fillId="0" borderId="10" xfId="0" quotePrefix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6" fillId="0" borderId="5" xfId="0" applyFont="1" applyBorder="1" applyAlignment="1" applyProtection="1">
      <alignment horizontal="center"/>
    </xf>
    <xf numFmtId="0" fontId="36" fillId="0" borderId="7" xfId="0" applyFont="1" applyBorder="1" applyAlignment="1" applyProtection="1">
      <alignment horizontal="center"/>
    </xf>
    <xf numFmtId="0" fontId="36" fillId="0" borderId="8" xfId="0" applyFont="1" applyBorder="1" applyAlignment="1" applyProtection="1">
      <alignment horizontal="center"/>
    </xf>
    <xf numFmtId="0" fontId="36" fillId="0" borderId="5" xfId="0" applyFont="1" applyBorder="1" applyAlignment="1" applyProtection="1">
      <alignment horizontal="center" vertical="center" wrapText="1"/>
    </xf>
    <xf numFmtId="0" fontId="36" fillId="0" borderId="7" xfId="0" applyFont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center" vertical="center" wrapText="1"/>
    </xf>
    <xf numFmtId="173" fontId="13" fillId="0" borderId="6" xfId="0" applyNumberFormat="1" applyFont="1" applyBorder="1" applyAlignment="1" applyProtection="1">
      <alignment horizontal="center" vertical="center"/>
    </xf>
    <xf numFmtId="173" fontId="4" fillId="0" borderId="12" xfId="0" applyNumberFormat="1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/>
    </xf>
    <xf numFmtId="0" fontId="36" fillId="0" borderId="11" xfId="0" applyFont="1" applyBorder="1" applyAlignment="1" applyProtection="1">
      <alignment horizontal="center"/>
    </xf>
    <xf numFmtId="0" fontId="36" fillId="0" borderId="10" xfId="0" applyFont="1" applyBorder="1" applyAlignment="1" applyProtection="1">
      <alignment horizontal="center"/>
    </xf>
    <xf numFmtId="0" fontId="36" fillId="0" borderId="11" xfId="0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3" fontId="34" fillId="2" borderId="2" xfId="0" applyNumberFormat="1" applyFont="1" applyFill="1" applyBorder="1" applyAlignment="1" applyProtection="1">
      <alignment horizontal="center" vertical="center" wrapText="1"/>
    </xf>
    <xf numFmtId="0" fontId="39" fillId="0" borderId="0" xfId="4" applyNumberFormat="1" applyFont="1" applyFill="1" applyBorder="1" applyAlignment="1" applyProtection="1">
      <alignment horizontal="center" vertical="center" wrapText="1"/>
    </xf>
    <xf numFmtId="0" fontId="39" fillId="0" borderId="0" xfId="4" applyNumberFormat="1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 wrapText="1"/>
    </xf>
    <xf numFmtId="0" fontId="41" fillId="0" borderId="0" xfId="4" applyNumberFormat="1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/>
    </xf>
    <xf numFmtId="0" fontId="23" fillId="0" borderId="0" xfId="4" applyNumberFormat="1" applyFont="1" applyFill="1" applyBorder="1" applyAlignment="1" applyProtection="1">
      <alignment vertical="top"/>
    </xf>
    <xf numFmtId="0" fontId="23" fillId="0" borderId="0" xfId="4" applyNumberFormat="1" applyFont="1" applyFill="1" applyBorder="1" applyAlignment="1" applyProtection="1">
      <alignment vertical="top" wrapText="1"/>
    </xf>
    <xf numFmtId="3" fontId="23" fillId="0" borderId="0" xfId="4" applyNumberFormat="1" applyFont="1" applyFill="1" applyBorder="1" applyAlignment="1" applyProtection="1">
      <alignment vertical="top"/>
    </xf>
    <xf numFmtId="0" fontId="23" fillId="0" borderId="0" xfId="4" applyNumberFormat="1" applyFont="1" applyFill="1" applyBorder="1" applyAlignment="1" applyProtection="1">
      <alignment horizontal="center" vertical="center"/>
    </xf>
    <xf numFmtId="0" fontId="43" fillId="0" borderId="0" xfId="4" applyNumberFormat="1" applyFont="1" applyFill="1" applyBorder="1" applyAlignment="1" applyProtection="1">
      <alignment vertical="top"/>
    </xf>
    <xf numFmtId="0" fontId="44" fillId="0" borderId="0" xfId="4" quotePrefix="1" applyNumberFormat="1" applyFont="1" applyFill="1" applyBorder="1" applyAlignment="1" applyProtection="1">
      <alignment horizontal="center" vertical="top"/>
      <protection locked="0"/>
    </xf>
    <xf numFmtId="3" fontId="43" fillId="0" borderId="0" xfId="4" applyNumberFormat="1" applyFont="1" applyFill="1" applyBorder="1" applyAlignment="1" applyProtection="1">
      <alignment vertical="top"/>
    </xf>
    <xf numFmtId="166" fontId="41" fillId="0" borderId="1" xfId="4" applyNumberFormat="1" applyFont="1" applyFill="1" applyBorder="1" applyAlignment="1" applyProtection="1">
      <alignment horizontal="center" wrapText="1"/>
      <protection locked="0"/>
    </xf>
    <xf numFmtId="0" fontId="41" fillId="0" borderId="0" xfId="4" applyNumberFormat="1" applyFont="1" applyFill="1" applyBorder="1" applyAlignment="1" applyProtection="1">
      <alignment horizontal="right" vertical="top" indent="2"/>
    </xf>
    <xf numFmtId="15" fontId="41" fillId="0" borderId="0" xfId="4" applyNumberFormat="1" applyFont="1" applyFill="1" applyBorder="1" applyAlignment="1" applyProtection="1">
      <alignment horizontal="center"/>
    </xf>
    <xf numFmtId="0" fontId="43" fillId="0" borderId="0" xfId="4" applyNumberFormat="1" applyFont="1" applyFill="1" applyBorder="1" applyAlignment="1" applyProtection="1">
      <alignment horizontal="center" vertical="center"/>
    </xf>
    <xf numFmtId="3" fontId="40" fillId="2" borderId="6" xfId="0" applyNumberFormat="1" applyFont="1" applyFill="1" applyBorder="1" applyAlignment="1" applyProtection="1">
      <alignment horizontal="center" vertical="center" wrapText="1"/>
    </xf>
    <xf numFmtId="3" fontId="40" fillId="2" borderId="9" xfId="0" applyNumberFormat="1" applyFont="1" applyFill="1" applyBorder="1" applyAlignment="1" applyProtection="1">
      <alignment horizontal="center" vertical="center" wrapText="1"/>
    </xf>
    <xf numFmtId="3" fontId="40" fillId="2" borderId="11" xfId="0" applyNumberFormat="1" applyFont="1" applyFill="1" applyBorder="1" applyAlignment="1" applyProtection="1">
      <alignment horizontal="center" vertical="center" wrapText="1"/>
    </xf>
    <xf numFmtId="3" fontId="40" fillId="2" borderId="10" xfId="0" applyNumberFormat="1" applyFont="1" applyFill="1" applyBorder="1" applyAlignment="1" applyProtection="1">
      <alignment horizontal="center" vertical="center" wrapText="1"/>
    </xf>
    <xf numFmtId="3" fontId="40" fillId="2" borderId="5" xfId="0" applyNumberFormat="1" applyFont="1" applyFill="1" applyBorder="1" applyAlignment="1" applyProtection="1">
      <alignment horizontal="center" vertical="center" wrapText="1"/>
    </xf>
    <xf numFmtId="3" fontId="40" fillId="2" borderId="7" xfId="0" applyNumberFormat="1" applyFont="1" applyFill="1" applyBorder="1" applyAlignment="1" applyProtection="1">
      <alignment horizontal="center" vertical="center" wrapText="1"/>
    </xf>
    <xf numFmtId="3" fontId="40" fillId="2" borderId="8" xfId="0" applyNumberFormat="1" applyFont="1" applyFill="1" applyBorder="1" applyAlignment="1" applyProtection="1">
      <alignment horizontal="center" vertical="center" wrapText="1"/>
    </xf>
    <xf numFmtId="3" fontId="40" fillId="2" borderId="2" xfId="0" applyNumberFormat="1" applyFont="1" applyFill="1" applyBorder="1" applyAlignment="1" applyProtection="1">
      <alignment horizontal="center" vertical="center" wrapText="1"/>
    </xf>
    <xf numFmtId="0" fontId="38" fillId="0" borderId="0" xfId="4" applyNumberFormat="1" applyFont="1" applyFill="1" applyBorder="1" applyAlignment="1" applyProtection="1">
      <alignment horizontal="center" vertical="center"/>
    </xf>
    <xf numFmtId="3" fontId="40" fillId="2" borderId="12" xfId="0" applyNumberFormat="1" applyFont="1" applyFill="1" applyBorder="1" applyAlignment="1" applyProtection="1">
      <alignment horizontal="center" vertical="center" wrapText="1"/>
    </xf>
    <xf numFmtId="3" fontId="40" fillId="2" borderId="15" xfId="0" applyNumberFormat="1" applyFont="1" applyFill="1" applyBorder="1" applyAlignment="1" applyProtection="1">
      <alignment horizontal="center" vertical="center" wrapText="1"/>
    </xf>
    <xf numFmtId="3" fontId="40" fillId="2" borderId="0" xfId="0" applyNumberFormat="1" applyFont="1" applyFill="1" applyBorder="1" applyAlignment="1" applyProtection="1">
      <alignment horizontal="center" vertical="center" wrapText="1"/>
    </xf>
    <xf numFmtId="3" fontId="40" fillId="2" borderId="16" xfId="0" applyNumberFormat="1" applyFont="1" applyFill="1" applyBorder="1" applyAlignment="1" applyProtection="1">
      <alignment horizontal="center" vertical="center" wrapText="1"/>
    </xf>
    <xf numFmtId="3" fontId="40" fillId="2" borderId="3" xfId="0" applyNumberFormat="1" applyFont="1" applyFill="1" applyBorder="1" applyAlignment="1" applyProtection="1">
      <alignment horizontal="center" vertical="center" wrapText="1"/>
    </xf>
    <xf numFmtId="3" fontId="40" fillId="2" borderId="1" xfId="0" applyNumberFormat="1" applyFont="1" applyFill="1" applyBorder="1" applyAlignment="1" applyProtection="1">
      <alignment horizontal="center" vertical="center" wrapText="1"/>
    </xf>
    <xf numFmtId="3" fontId="40" fillId="2" borderId="13" xfId="0" applyNumberFormat="1" applyFont="1" applyFill="1" applyBorder="1" applyAlignment="1" applyProtection="1">
      <alignment horizontal="center" vertical="center" wrapText="1"/>
    </xf>
    <xf numFmtId="3" fontId="40" fillId="2" borderId="4" xfId="0" applyNumberFormat="1" applyFont="1" applyFill="1" applyBorder="1" applyAlignment="1" applyProtection="1">
      <alignment horizontal="center" vertical="center" wrapText="1"/>
    </xf>
    <xf numFmtId="3" fontId="40" fillId="2" borderId="6" xfId="0" applyNumberFormat="1" applyFont="1" applyFill="1" applyBorder="1" applyAlignment="1" applyProtection="1">
      <alignment horizontal="center" vertical="center" wrapText="1"/>
    </xf>
    <xf numFmtId="3" fontId="40" fillId="2" borderId="2" xfId="0" applyNumberFormat="1" applyFont="1" applyFill="1" applyBorder="1" applyAlignment="1" applyProtection="1">
      <alignment horizontal="center" vertical="center" wrapText="1"/>
    </xf>
    <xf numFmtId="49" fontId="32" fillId="6" borderId="2" xfId="4" applyNumberFormat="1" applyFont="1" applyFill="1" applyBorder="1" applyAlignment="1" applyProtection="1">
      <alignment horizontal="center" vertical="center" wrapText="1"/>
    </xf>
    <xf numFmtId="0" fontId="32" fillId="6" borderId="2" xfId="4" applyNumberFormat="1" applyFont="1" applyFill="1" applyBorder="1" applyAlignment="1" applyProtection="1">
      <alignment horizontal="center" vertical="center" wrapText="1"/>
    </xf>
    <xf numFmtId="3" fontId="32" fillId="6" borderId="2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/>
    </xf>
    <xf numFmtId="49" fontId="32" fillId="7" borderId="2" xfId="4" applyNumberFormat="1" applyFont="1" applyFill="1" applyBorder="1" applyAlignment="1" applyProtection="1">
      <alignment horizontal="center" vertical="center" wrapText="1"/>
    </xf>
    <xf numFmtId="0" fontId="32" fillId="7" borderId="2" xfId="4" applyNumberFormat="1" applyFont="1" applyFill="1" applyBorder="1" applyAlignment="1" applyProtection="1">
      <alignment horizontal="center" vertical="center" wrapText="1"/>
    </xf>
    <xf numFmtId="169" fontId="32" fillId="7" borderId="2" xfId="4" applyNumberFormat="1" applyFont="1" applyFill="1" applyBorder="1" applyAlignment="1" applyProtection="1">
      <alignment horizontal="center" vertical="center" wrapText="1"/>
    </xf>
    <xf numFmtId="164" fontId="32" fillId="0" borderId="0" xfId="1" applyFont="1" applyFill="1" applyBorder="1" applyAlignment="1" applyProtection="1">
      <alignment horizontal="center" vertical="center"/>
    </xf>
    <xf numFmtId="3" fontId="45" fillId="0" borderId="0" xfId="4" applyNumberFormat="1" applyFont="1" applyFill="1" applyBorder="1" applyAlignment="1" applyProtection="1">
      <alignment horizontal="center" vertical="center"/>
    </xf>
    <xf numFmtId="49" fontId="23" fillId="0" borderId="2" xfId="4" applyNumberFormat="1" applyFont="1" applyFill="1" applyBorder="1" applyAlignment="1" applyProtection="1">
      <alignment horizontal="center" vertical="center" wrapText="1"/>
    </xf>
    <xf numFmtId="0" fontId="23" fillId="0" borderId="2" xfId="4" applyNumberFormat="1" applyFont="1" applyFill="1" applyBorder="1" applyAlignment="1" applyProtection="1">
      <alignment vertical="center" wrapText="1"/>
    </xf>
    <xf numFmtId="169" fontId="23" fillId="0" borderId="2" xfId="4" applyNumberFormat="1" applyFont="1" applyFill="1" applyBorder="1" applyAlignment="1" applyProtection="1">
      <alignment horizontal="center" vertical="center" wrapText="1"/>
    </xf>
    <xf numFmtId="169" fontId="23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4" applyNumberFormat="1" applyFont="1" applyFill="1" applyBorder="1" applyAlignment="1" applyProtection="1">
      <alignment vertical="center"/>
    </xf>
    <xf numFmtId="164" fontId="46" fillId="0" borderId="0" xfId="1" applyFont="1" applyAlignment="1">
      <alignment vertical="center"/>
    </xf>
    <xf numFmtId="164" fontId="23" fillId="0" borderId="0" xfId="1" applyFont="1" applyFill="1" applyBorder="1" applyAlignment="1" applyProtection="1">
      <alignment horizontal="center" vertical="center"/>
    </xf>
    <xf numFmtId="0" fontId="46" fillId="0" borderId="0" xfId="0" applyFont="1" applyAlignment="1">
      <alignment vertical="center"/>
    </xf>
    <xf numFmtId="0" fontId="23" fillId="0" borderId="0" xfId="0" applyFont="1"/>
    <xf numFmtId="0" fontId="23" fillId="0" borderId="2" xfId="4" applyNumberFormat="1" applyFont="1" applyFill="1" applyBorder="1" applyAlignment="1" applyProtection="1">
      <alignment horizontal="center" vertical="center" wrapText="1"/>
    </xf>
    <xf numFmtId="0" fontId="23" fillId="0" borderId="0" xfId="4" applyNumberFormat="1" applyFont="1" applyFill="1" applyBorder="1" applyAlignment="1" applyProtection="1">
      <alignment vertical="center" wrapText="1"/>
    </xf>
    <xf numFmtId="0" fontId="46" fillId="0" borderId="0" xfId="0" applyFont="1" applyAlignment="1">
      <alignment horizontal="justify" vertical="center"/>
    </xf>
    <xf numFmtId="3" fontId="23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/>
    <xf numFmtId="169" fontId="23" fillId="0" borderId="2" xfId="4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23" fillId="7" borderId="2" xfId="4" applyNumberFormat="1" applyFont="1" applyFill="1" applyBorder="1" applyAlignment="1" applyProtection="1">
      <alignment horizontal="center" vertical="center" wrapText="1"/>
    </xf>
    <xf numFmtId="169" fontId="23" fillId="7" borderId="2" xfId="4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3" fillId="0" borderId="0" xfId="4" applyNumberFormat="1" applyFont="1" applyFill="1" applyBorder="1" applyAlignment="1" applyProtection="1">
      <alignment horizontal="center" vertical="top"/>
    </xf>
    <xf numFmtId="3" fontId="45" fillId="0" borderId="0" xfId="4" applyNumberFormat="1" applyFont="1" applyFill="1" applyBorder="1" applyAlignment="1" applyProtection="1">
      <alignment vertical="top"/>
    </xf>
    <xf numFmtId="0" fontId="45" fillId="0" borderId="0" xfId="4" applyNumberFormat="1" applyFont="1" applyFill="1" applyBorder="1" applyAlignment="1" applyProtection="1">
      <alignment vertical="top"/>
    </xf>
    <xf numFmtId="164" fontId="45" fillId="0" borderId="0" xfId="1" applyFont="1" applyFill="1" applyBorder="1" applyAlignment="1" applyProtection="1">
      <alignment vertical="top"/>
    </xf>
    <xf numFmtId="3" fontId="47" fillId="0" borderId="0" xfId="0" applyNumberFormat="1" applyFont="1" applyBorder="1" applyAlignment="1">
      <alignment horizontal="centerContinuous"/>
    </xf>
    <xf numFmtId="3" fontId="48" fillId="0" borderId="0" xfId="0" applyNumberFormat="1" applyFont="1" applyBorder="1" applyAlignment="1">
      <alignment horizontal="centerContinuous"/>
    </xf>
    <xf numFmtId="169" fontId="48" fillId="0" borderId="0" xfId="0" applyNumberFormat="1" applyFont="1" applyBorder="1" applyAlignment="1">
      <alignment horizontal="centerContinuous"/>
    </xf>
    <xf numFmtId="169" fontId="47" fillId="0" borderId="0" xfId="0" applyNumberFormat="1" applyFont="1" applyBorder="1" applyAlignment="1">
      <alignment horizontal="centerContinuous"/>
    </xf>
    <xf numFmtId="169" fontId="48" fillId="0" borderId="0" xfId="0" applyNumberFormat="1" applyFont="1" applyBorder="1"/>
    <xf numFmtId="169" fontId="47" fillId="0" borderId="0" xfId="0" applyNumberFormat="1" applyFont="1" applyBorder="1" applyAlignment="1">
      <alignment horizontal="center"/>
    </xf>
    <xf numFmtId="169" fontId="49" fillId="0" borderId="0" xfId="0" applyNumberFormat="1" applyFont="1" applyBorder="1" applyAlignment="1">
      <alignment horizontal="center"/>
    </xf>
    <xf numFmtId="169" fontId="48" fillId="0" borderId="0" xfId="0" applyNumberFormat="1" applyFont="1"/>
    <xf numFmtId="0" fontId="48" fillId="0" borderId="0" xfId="0" applyFont="1"/>
    <xf numFmtId="168" fontId="16" fillId="0" borderId="15" xfId="0" applyNumberFormat="1" applyFont="1" applyBorder="1" applyAlignment="1">
      <alignment horizontal="centerContinuous"/>
    </xf>
    <xf numFmtId="3" fontId="17" fillId="0" borderId="0" xfId="0" applyNumberFormat="1" applyFont="1" applyBorder="1" applyAlignment="1">
      <alignment horizontal="centerContinuous"/>
    </xf>
    <xf numFmtId="169" fontId="17" fillId="0" borderId="0" xfId="0" applyNumberFormat="1" applyFont="1" applyBorder="1" applyAlignment="1">
      <alignment horizontal="centerContinuous"/>
    </xf>
    <xf numFmtId="169" fontId="16" fillId="0" borderId="0" xfId="0" applyNumberFormat="1" applyFont="1" applyBorder="1" applyAlignment="1">
      <alignment horizontal="centerContinuous"/>
    </xf>
    <xf numFmtId="3" fontId="16" fillId="0" borderId="0" xfId="0" applyNumberFormat="1" applyFont="1" applyBorder="1" applyAlignment="1">
      <alignment horizontal="centerContinuous"/>
    </xf>
    <xf numFmtId="169" fontId="17" fillId="0" borderId="0" xfId="0" applyNumberFormat="1" applyFont="1" applyBorder="1"/>
    <xf numFmtId="169" fontId="17" fillId="0" borderId="0" xfId="0" applyNumberFormat="1" applyFont="1"/>
    <xf numFmtId="0" fontId="17" fillId="0" borderId="0" xfId="0" applyFont="1"/>
    <xf numFmtId="3" fontId="50" fillId="0" borderId="15" xfId="0" applyNumberFormat="1" applyFont="1" applyBorder="1"/>
    <xf numFmtId="3" fontId="40" fillId="0" borderId="0" xfId="0" applyNumberFormat="1" applyFont="1" applyBorder="1" applyAlignment="1">
      <alignment horizontal="center"/>
    </xf>
    <xf numFmtId="169" fontId="50" fillId="0" borderId="0" xfId="0" applyNumberFormat="1" applyFont="1" applyBorder="1"/>
    <xf numFmtId="3" fontId="50" fillId="0" borderId="0" xfId="0" applyNumberFormat="1" applyFont="1" applyBorder="1"/>
    <xf numFmtId="169" fontId="2" fillId="0" borderId="0" xfId="0" applyNumberFormat="1" applyFont="1" applyBorder="1"/>
    <xf numFmtId="3" fontId="2" fillId="0" borderId="0" xfId="0" applyNumberFormat="1" applyFont="1" applyBorder="1"/>
    <xf numFmtId="166" fontId="23" fillId="0" borderId="1" xfId="4" applyNumberFormat="1" applyFont="1" applyFill="1" applyBorder="1" applyAlignment="1" applyProtection="1">
      <alignment horizontal="center" wrapText="1"/>
    </xf>
    <xf numFmtId="169" fontId="50" fillId="0" borderId="0" xfId="0" applyNumberFormat="1" applyFont="1" applyBorder="1" applyAlignment="1">
      <alignment vertical="top"/>
    </xf>
    <xf numFmtId="169" fontId="50" fillId="0" borderId="0" xfId="0" applyNumberFormat="1" applyFont="1"/>
    <xf numFmtId="0" fontId="50" fillId="0" borderId="0" xfId="0" applyFont="1"/>
    <xf numFmtId="3" fontId="25" fillId="2" borderId="6" xfId="0" applyNumberFormat="1" applyFont="1" applyFill="1" applyBorder="1" applyAlignment="1" applyProtection="1">
      <alignment horizontal="center" vertical="center" wrapText="1"/>
    </xf>
    <xf numFmtId="169" fontId="25" fillId="2" borderId="6" xfId="0" applyNumberFormat="1" applyFont="1" applyFill="1" applyBorder="1" applyAlignment="1" applyProtection="1">
      <alignment horizontal="center" vertical="center" wrapText="1"/>
    </xf>
    <xf numFmtId="169" fontId="25" fillId="2" borderId="9" xfId="0" applyNumberFormat="1" applyFont="1" applyFill="1" applyBorder="1" applyAlignment="1" applyProtection="1">
      <alignment horizontal="center" vertical="center" wrapText="1"/>
    </xf>
    <xf numFmtId="169" fontId="25" fillId="2" borderId="10" xfId="0" applyNumberFormat="1" applyFont="1" applyFill="1" applyBorder="1" applyAlignment="1" applyProtection="1">
      <alignment horizontal="center" vertical="center" wrapText="1"/>
    </xf>
    <xf numFmtId="169" fontId="25" fillId="2" borderId="5" xfId="0" applyNumberFormat="1" applyFont="1" applyFill="1" applyBorder="1" applyAlignment="1" applyProtection="1">
      <alignment horizontal="center" vertical="center" wrapText="1"/>
    </xf>
    <xf numFmtId="169" fontId="25" fillId="2" borderId="7" xfId="0" applyNumberFormat="1" applyFont="1" applyFill="1" applyBorder="1" applyAlignment="1" applyProtection="1">
      <alignment horizontal="center" vertical="center" wrapText="1"/>
    </xf>
    <xf numFmtId="169" fontId="25" fillId="2" borderId="8" xfId="0" applyNumberFormat="1" applyFont="1" applyFill="1" applyBorder="1" applyAlignment="1" applyProtection="1">
      <alignment horizontal="center" vertical="center" wrapText="1"/>
    </xf>
    <xf numFmtId="169" fontId="5" fillId="0" borderId="0" xfId="0" applyNumberFormat="1" applyFont="1"/>
    <xf numFmtId="3" fontId="25" fillId="2" borderId="12" xfId="0" applyNumberFormat="1" applyFont="1" applyFill="1" applyBorder="1" applyAlignment="1" applyProtection="1">
      <alignment horizontal="center" vertical="center" wrapText="1"/>
    </xf>
    <xf numFmtId="169" fontId="25" fillId="2" borderId="12" xfId="0" applyNumberFormat="1" applyFont="1" applyFill="1" applyBorder="1" applyAlignment="1" applyProtection="1">
      <alignment horizontal="center" vertical="center" wrapText="1"/>
    </xf>
    <xf numFmtId="169" fontId="25" fillId="2" borderId="3" xfId="0" applyNumberFormat="1" applyFont="1" applyFill="1" applyBorder="1" applyAlignment="1" applyProtection="1">
      <alignment horizontal="center" vertical="center" wrapText="1"/>
    </xf>
    <xf numFmtId="169" fontId="25" fillId="2" borderId="13" xfId="0" applyNumberFormat="1" applyFont="1" applyFill="1" applyBorder="1" applyAlignment="1" applyProtection="1">
      <alignment horizontal="center" vertical="center" wrapText="1"/>
    </xf>
    <xf numFmtId="3" fontId="25" fillId="2" borderId="4" xfId="0" applyNumberFormat="1" applyFont="1" applyFill="1" applyBorder="1" applyAlignment="1" applyProtection="1">
      <alignment horizontal="center" vertical="center" wrapText="1"/>
    </xf>
    <xf numFmtId="169" fontId="25" fillId="2" borderId="4" xfId="0" applyNumberFormat="1" applyFont="1" applyFill="1" applyBorder="1" applyAlignment="1" applyProtection="1">
      <alignment horizontal="center" vertical="center" wrapText="1"/>
    </xf>
    <xf numFmtId="169" fontId="25" fillId="2" borderId="2" xfId="0" applyNumberFormat="1" applyFont="1" applyFill="1" applyBorder="1" applyAlignment="1" applyProtection="1">
      <alignment horizontal="center" vertical="center" wrapText="1"/>
    </xf>
    <xf numFmtId="3" fontId="25" fillId="2" borderId="2" xfId="0" applyNumberFormat="1" applyFont="1" applyFill="1" applyBorder="1" applyAlignment="1" applyProtection="1">
      <alignment horizontal="center" vertical="center" wrapText="1"/>
    </xf>
    <xf numFmtId="169" fontId="5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3" fontId="25" fillId="0" borderId="2" xfId="0" applyNumberFormat="1" applyFont="1" applyBorder="1" applyAlignment="1">
      <alignment horizontal="center" vertical="center"/>
    </xf>
    <xf numFmtId="3" fontId="51" fillId="0" borderId="2" xfId="0" applyNumberFormat="1" applyFont="1" applyBorder="1" applyAlignment="1">
      <alignment vertical="center"/>
    </xf>
    <xf numFmtId="169" fontId="50" fillId="0" borderId="2" xfId="0" applyNumberFormat="1" applyFont="1" applyBorder="1" applyAlignment="1" applyProtection="1">
      <alignment vertical="center"/>
    </xf>
    <xf numFmtId="9" fontId="50" fillId="0" borderId="2" xfId="0" applyNumberFormat="1" applyFont="1" applyBorder="1" applyAlignment="1" applyProtection="1">
      <alignment vertical="center"/>
    </xf>
    <xf numFmtId="169" fontId="50" fillId="0" borderId="2" xfId="0" applyNumberFormat="1" applyFont="1" applyBorder="1" applyAlignment="1" applyProtection="1">
      <alignment horizontal="right" vertical="center"/>
      <protection locked="0"/>
    </xf>
    <xf numFmtId="3" fontId="50" fillId="0" borderId="0" xfId="0" applyNumberFormat="1" applyFont="1" applyAlignment="1">
      <alignment vertical="center"/>
    </xf>
    <xf numFmtId="3" fontId="51" fillId="0" borderId="2" xfId="0" applyNumberFormat="1" applyFont="1" applyFill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50" fillId="0" borderId="2" xfId="0" applyNumberFormat="1" applyFont="1" applyBorder="1" applyAlignment="1">
      <alignment vertical="center"/>
    </xf>
    <xf numFmtId="169" fontId="50" fillId="2" borderId="2" xfId="0" applyNumberFormat="1" applyFont="1" applyFill="1" applyBorder="1" applyAlignment="1" applyProtection="1">
      <alignment horizontal="center" vertical="center" wrapText="1"/>
    </xf>
    <xf numFmtId="9" fontId="50" fillId="2" borderId="2" xfId="3" applyFont="1" applyFill="1" applyBorder="1" applyAlignment="1" applyProtection="1">
      <alignment horizontal="center" vertical="center" wrapText="1"/>
    </xf>
    <xf numFmtId="9" fontId="50" fillId="0" borderId="2" xfId="0" applyNumberFormat="1" applyFont="1" applyBorder="1" applyProtection="1"/>
    <xf numFmtId="169" fontId="2" fillId="2" borderId="2" xfId="0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0" fontId="50" fillId="0" borderId="2" xfId="0" applyFont="1" applyBorder="1" applyAlignment="1">
      <alignment vertical="center"/>
    </xf>
    <xf numFmtId="0" fontId="5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</cellXfs>
  <cellStyles count="7">
    <cellStyle name="Normal" xfId="6"/>
    <cellStyle name="Денежный [0]" xfId="2" builtinId="7"/>
    <cellStyle name="Обычный" xfId="0" builtinId="0"/>
    <cellStyle name="Обычный 4 2" xfId="4"/>
    <cellStyle name="Процентный" xfId="3" builtinId="5"/>
    <cellStyle name="Процентный 2" xfId="5"/>
    <cellStyle name="Финансовый" xfId="1" builtinId="3"/>
  </cellStyles>
  <dxfs count="5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33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rs049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rs049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  <sheetName val="фев"/>
      <sheetName val="T17_T18_MSURC"/>
      <sheetName val="er"/>
      <sheetName val="wb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/>
      <sheetData sheetId="29">
        <row r="5">
          <cell r="C5">
            <v>597958561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>
        <row r="5">
          <cell r="C5">
            <v>597958561</v>
          </cell>
        </row>
      </sheetData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/>
      <sheetData sheetId="93"/>
      <sheetData sheetId="94"/>
      <sheetData sheetId="95"/>
      <sheetData sheetId="96"/>
      <sheetData sheetId="97"/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quality"/>
      <sheetName val="Income "/>
      <sheetName val="Analysis of Interest"/>
      <sheetName val="Changes in Equity"/>
      <sheetName val="Loans Receivable"/>
      <sheetName val="Aging Analysis"/>
      <sheetName val="Asset Classification"/>
      <sheetName val="Asset Provisioning"/>
      <sheetName val="Transactions of related parties"/>
      <sheetName val=" Largest risk"/>
      <sheetName val="Charge-offs and Recoveries"/>
      <sheetName val="loans_av rate"/>
      <sheetName val="Bank Capital Calc (2)"/>
      <sheetName val="loans type"/>
      <sheetName val="IRRBB_fixed%"/>
      <sheetName val="IRRBB_floating%"/>
      <sheetName val="Economic Normatives"/>
      <sheetName val="Miscellaneous"/>
      <sheetName val="ПФУ"/>
    </sheetNames>
    <sheetDataSet>
      <sheetData sheetId="0">
        <row r="3">
          <cell r="B3" t="str">
            <v>АТБ "КАПИТАЛБАНК"</v>
          </cell>
          <cell r="Q3">
            <v>45930</v>
          </cell>
          <cell r="T3" t="str">
            <v>минг. сўмда</v>
          </cell>
        </row>
      </sheetData>
      <sheetData sheetId="1"/>
      <sheetData sheetId="2"/>
      <sheetData sheetId="3"/>
      <sheetData sheetId="4">
        <row r="14">
          <cell r="C14">
            <v>4751459967</v>
          </cell>
        </row>
        <row r="22">
          <cell r="C22">
            <v>48096653</v>
          </cell>
        </row>
        <row r="29">
          <cell r="C29">
            <v>2417899757</v>
          </cell>
        </row>
        <row r="36">
          <cell r="C36">
            <v>605952677</v>
          </cell>
        </row>
        <row r="43">
          <cell r="C43">
            <v>3445316758</v>
          </cell>
        </row>
        <row r="50">
          <cell r="C50">
            <v>2330637</v>
          </cell>
        </row>
        <row r="58">
          <cell r="C58">
            <v>16312568</v>
          </cell>
        </row>
        <row r="70">
          <cell r="C70">
            <v>4537587014</v>
          </cell>
        </row>
        <row r="71">
          <cell r="C71">
            <v>18916223911</v>
          </cell>
        </row>
        <row r="73">
          <cell r="C73">
            <v>18916223911</v>
          </cell>
        </row>
        <row r="74">
          <cell r="C74">
            <v>893986286</v>
          </cell>
        </row>
        <row r="75">
          <cell r="C75">
            <v>2965170227</v>
          </cell>
        </row>
        <row r="76">
          <cell r="C76">
            <v>6518923576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910060834</v>
          </cell>
        </row>
        <row r="82">
          <cell r="C82">
            <v>8797329</v>
          </cell>
        </row>
        <row r="83">
          <cell r="C83">
            <v>0</v>
          </cell>
        </row>
        <row r="84">
          <cell r="C84">
            <v>4528017779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N8">
            <v>27142342221</v>
          </cell>
          <cell r="O8">
            <v>6075287816</v>
          </cell>
          <cell r="P8">
            <v>805768191</v>
          </cell>
          <cell r="Q8">
            <v>717781714</v>
          </cell>
          <cell r="R8">
            <v>0</v>
          </cell>
          <cell r="T8">
            <v>276363086</v>
          </cell>
          <cell r="U8">
            <v>607193453</v>
          </cell>
          <cell r="V8">
            <v>201264079</v>
          </cell>
          <cell r="W8">
            <v>358653992</v>
          </cell>
          <cell r="X8">
            <v>106588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92"/>
  <sheetViews>
    <sheetView workbookViewId="0">
      <selection activeCell="D19" sqref="D19"/>
    </sheetView>
  </sheetViews>
  <sheetFormatPr defaultRowHeight="12.75" x14ac:dyDescent="0.2"/>
  <cols>
    <col min="1" max="1" width="7" style="6" customWidth="1"/>
    <col min="2" max="2" width="85.42578125" style="5" customWidth="1"/>
    <col min="3" max="5" width="17.28515625" style="5" customWidth="1"/>
    <col min="6" max="8" width="16.42578125" style="2" customWidth="1"/>
    <col min="9" max="9" width="5.85546875" style="2" customWidth="1"/>
    <col min="10" max="10" width="13.28515625" style="2" customWidth="1"/>
    <col min="11" max="12" width="6.140625" style="4" customWidth="1"/>
    <col min="13" max="14" width="6.140625" style="5" customWidth="1"/>
    <col min="15" max="16384" width="9.140625" style="5"/>
  </cols>
  <sheetData>
    <row r="1" spans="1:15 16376:16376" ht="20.25" x14ac:dyDescent="0.25">
      <c r="A1" s="289" t="s">
        <v>0</v>
      </c>
      <c r="B1" s="289"/>
      <c r="C1" s="289"/>
      <c r="D1" s="289"/>
      <c r="E1" s="1" t="s">
        <v>1</v>
      </c>
      <c r="G1" s="3" t="s">
        <v>2</v>
      </c>
    </row>
    <row r="2" spans="1:15 16376:16376" ht="15" customHeight="1" x14ac:dyDescent="0.2">
      <c r="B2" s="7" t="s">
        <v>484</v>
      </c>
      <c r="C2" s="8"/>
      <c r="D2" s="9"/>
      <c r="E2" s="8"/>
    </row>
    <row r="3" spans="1:15 16376:16376" ht="15" customHeight="1" x14ac:dyDescent="0.25">
      <c r="B3" s="10" t="s">
        <v>3</v>
      </c>
      <c r="D3" s="11">
        <v>45930</v>
      </c>
      <c r="E3" s="12" t="s">
        <v>4</v>
      </c>
    </row>
    <row r="4" spans="1:15 16376:16376" ht="43.5" customHeight="1" x14ac:dyDescent="0.2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4"/>
      <c r="G4" s="14"/>
      <c r="H4" s="14"/>
      <c r="I4" s="14"/>
      <c r="J4" s="14"/>
      <c r="K4" s="15"/>
      <c r="L4" s="15"/>
      <c r="M4" s="16"/>
      <c r="N4" s="16"/>
      <c r="O4" s="16"/>
    </row>
    <row r="5" spans="1:15 16376:16376" ht="15" customHeight="1" x14ac:dyDescent="0.2">
      <c r="A5" s="17">
        <v>1</v>
      </c>
      <c r="B5" s="18" t="s">
        <v>10</v>
      </c>
      <c r="C5" s="19">
        <v>2506953742</v>
      </c>
      <c r="D5" s="19">
        <v>1080213294</v>
      </c>
      <c r="E5" s="19">
        <v>1426740448</v>
      </c>
      <c r="F5" s="14"/>
      <c r="G5" s="14"/>
      <c r="I5" s="14"/>
      <c r="J5" s="14">
        <v>0</v>
      </c>
      <c r="K5" s="15"/>
      <c r="L5" s="15"/>
      <c r="M5" s="16"/>
      <c r="N5" s="16"/>
      <c r="O5" s="16"/>
    </row>
    <row r="6" spans="1:15 16376:16376" ht="15" customHeight="1" x14ac:dyDescent="0.2">
      <c r="A6" s="17">
        <v>2</v>
      </c>
      <c r="B6" s="18" t="s">
        <v>11</v>
      </c>
      <c r="C6" s="20">
        <v>4059711897</v>
      </c>
      <c r="D6" s="19">
        <v>1942124889</v>
      </c>
      <c r="E6" s="19">
        <v>2117587008</v>
      </c>
      <c r="F6" s="14"/>
      <c r="G6" s="14"/>
      <c r="I6" s="14"/>
      <c r="J6" s="14">
        <v>0</v>
      </c>
      <c r="K6" s="15"/>
      <c r="L6" s="15"/>
      <c r="M6" s="16"/>
      <c r="N6" s="16"/>
      <c r="O6" s="16"/>
    </row>
    <row r="7" spans="1:15 16376:16376" ht="15" customHeight="1" x14ac:dyDescent="0.2">
      <c r="A7" s="17">
        <v>3</v>
      </c>
      <c r="B7" s="21" t="s">
        <v>12</v>
      </c>
      <c r="C7" s="19">
        <v>1234774763</v>
      </c>
      <c r="D7" s="19">
        <v>498852066</v>
      </c>
      <c r="E7" s="19">
        <v>735922697</v>
      </c>
      <c r="F7" s="14"/>
      <c r="G7" s="14"/>
      <c r="I7" s="14"/>
      <c r="J7" s="14">
        <v>0</v>
      </c>
      <c r="K7" s="15"/>
      <c r="L7" s="15"/>
      <c r="M7" s="16"/>
      <c r="N7" s="16"/>
      <c r="O7" s="16"/>
    </row>
    <row r="8" spans="1:15 16376:16376" ht="15" customHeight="1" x14ac:dyDescent="0.2">
      <c r="A8" s="17" t="s">
        <v>13</v>
      </c>
      <c r="B8" s="22" t="s">
        <v>14</v>
      </c>
      <c r="C8" s="19">
        <v>1234774763</v>
      </c>
      <c r="D8" s="23">
        <v>498852066</v>
      </c>
      <c r="E8" s="23">
        <v>735922697</v>
      </c>
      <c r="F8" s="14"/>
      <c r="G8" s="14"/>
      <c r="I8" s="14"/>
      <c r="J8" s="14">
        <v>0</v>
      </c>
      <c r="K8" s="15"/>
      <c r="L8" s="15"/>
      <c r="M8" s="16"/>
      <c r="N8" s="16"/>
      <c r="O8" s="16"/>
    </row>
    <row r="9" spans="1:15 16376:16376" ht="15" customHeight="1" x14ac:dyDescent="0.2">
      <c r="A9" s="17" t="s">
        <v>15</v>
      </c>
      <c r="B9" s="22" t="s">
        <v>16</v>
      </c>
      <c r="C9" s="19">
        <v>0</v>
      </c>
      <c r="D9" s="23">
        <v>0</v>
      </c>
      <c r="E9" s="23">
        <v>0</v>
      </c>
      <c r="F9" s="14"/>
      <c r="G9" s="14"/>
      <c r="I9" s="14"/>
      <c r="J9" s="14">
        <v>0</v>
      </c>
      <c r="K9" s="15"/>
      <c r="L9" s="15"/>
      <c r="M9" s="16"/>
      <c r="N9" s="16"/>
      <c r="O9" s="16"/>
      <c r="XEV9" s="23"/>
    </row>
    <row r="10" spans="1:15 16376:16376" ht="15" customHeight="1" x14ac:dyDescent="0.2">
      <c r="A10" s="17">
        <v>4</v>
      </c>
      <c r="B10" s="18" t="s">
        <v>17</v>
      </c>
      <c r="C10" s="19">
        <v>5664851585</v>
      </c>
      <c r="D10" s="19">
        <v>5664851585</v>
      </c>
      <c r="E10" s="19">
        <v>0</v>
      </c>
      <c r="F10" s="14"/>
      <c r="I10" s="14"/>
      <c r="J10" s="14">
        <v>0</v>
      </c>
      <c r="K10" s="15"/>
      <c r="L10" s="15"/>
      <c r="M10" s="16"/>
      <c r="N10" s="16"/>
      <c r="O10" s="16"/>
    </row>
    <row r="11" spans="1:15 16376:16376" ht="15" customHeight="1" x14ac:dyDescent="0.2">
      <c r="A11" s="17" t="s">
        <v>18</v>
      </c>
      <c r="B11" s="24" t="s">
        <v>19</v>
      </c>
      <c r="C11" s="19">
        <v>5825654300</v>
      </c>
      <c r="D11" s="19">
        <v>5825654300</v>
      </c>
      <c r="E11" s="19">
        <v>0</v>
      </c>
      <c r="F11" s="14"/>
      <c r="G11" s="14"/>
      <c r="I11" s="14"/>
      <c r="J11" s="14">
        <v>0</v>
      </c>
      <c r="K11" s="15"/>
      <c r="L11" s="15"/>
      <c r="M11" s="16"/>
      <c r="N11" s="16"/>
      <c r="O11" s="16"/>
    </row>
    <row r="12" spans="1:15 16376:16376" ht="25.5" x14ac:dyDescent="0.2">
      <c r="A12" s="17" t="s">
        <v>20</v>
      </c>
      <c r="B12" s="22" t="s">
        <v>21</v>
      </c>
      <c r="C12" s="19">
        <v>-160802715</v>
      </c>
      <c r="D12" s="19">
        <v>-160802715</v>
      </c>
      <c r="E12" s="19">
        <v>0</v>
      </c>
      <c r="F12" s="14"/>
      <c r="G12" s="14"/>
      <c r="I12" s="14"/>
      <c r="J12" s="14">
        <v>0</v>
      </c>
      <c r="K12" s="15"/>
      <c r="L12" s="15"/>
      <c r="M12" s="16"/>
      <c r="N12" s="16"/>
      <c r="O12" s="16"/>
    </row>
    <row r="13" spans="1:15 16376:16376" ht="15" customHeight="1" x14ac:dyDescent="0.2">
      <c r="A13" s="17" t="s">
        <v>22</v>
      </c>
      <c r="B13" s="24" t="s">
        <v>23</v>
      </c>
      <c r="C13" s="19">
        <v>0</v>
      </c>
      <c r="D13" s="19">
        <v>0</v>
      </c>
      <c r="E13" s="19">
        <v>0</v>
      </c>
      <c r="F13" s="14"/>
      <c r="G13" s="14"/>
      <c r="I13" s="14"/>
      <c r="J13" s="14">
        <v>0</v>
      </c>
      <c r="K13" s="15"/>
      <c r="L13" s="15"/>
      <c r="M13" s="16"/>
      <c r="N13" s="16"/>
      <c r="O13" s="16"/>
    </row>
    <row r="14" spans="1:15 16376:16376" ht="15" customHeight="1" x14ac:dyDescent="0.2">
      <c r="A14" s="17">
        <v>5</v>
      </c>
      <c r="B14" s="18" t="s">
        <v>24</v>
      </c>
      <c r="C14" s="19">
        <v>0</v>
      </c>
      <c r="D14" s="19">
        <v>0</v>
      </c>
      <c r="E14" s="19">
        <v>0</v>
      </c>
      <c r="F14" s="14"/>
      <c r="G14" s="14"/>
      <c r="I14" s="14"/>
      <c r="J14" s="14">
        <v>0</v>
      </c>
      <c r="K14" s="15"/>
      <c r="L14" s="15"/>
      <c r="M14" s="16"/>
      <c r="N14" s="16"/>
      <c r="O14" s="16"/>
    </row>
    <row r="15" spans="1:15 16376:16376" ht="15" customHeight="1" x14ac:dyDescent="0.2">
      <c r="A15" s="17" t="s">
        <v>25</v>
      </c>
      <c r="B15" s="24" t="s">
        <v>26</v>
      </c>
      <c r="C15" s="19">
        <v>0</v>
      </c>
      <c r="D15" s="19">
        <v>0</v>
      </c>
      <c r="E15" s="19">
        <v>0</v>
      </c>
      <c r="F15" s="14"/>
      <c r="G15" s="14"/>
      <c r="I15" s="14"/>
      <c r="J15" s="14">
        <v>0</v>
      </c>
      <c r="K15" s="15"/>
      <c r="L15" s="15"/>
      <c r="M15" s="16"/>
      <c r="N15" s="16"/>
      <c r="O15" s="16"/>
    </row>
    <row r="16" spans="1:15 16376:16376" ht="15" customHeight="1" x14ac:dyDescent="0.2">
      <c r="A16" s="17" t="s">
        <v>27</v>
      </c>
      <c r="B16" s="24" t="s">
        <v>23</v>
      </c>
      <c r="C16" s="19">
        <v>0</v>
      </c>
      <c r="D16" s="19">
        <v>0</v>
      </c>
      <c r="E16" s="19">
        <v>0</v>
      </c>
      <c r="F16" s="14"/>
      <c r="G16" s="14"/>
      <c r="I16" s="14"/>
      <c r="J16" s="14">
        <v>0</v>
      </c>
      <c r="K16" s="15"/>
      <c r="L16" s="15"/>
      <c r="M16" s="16"/>
      <c r="N16" s="16"/>
      <c r="O16" s="16"/>
    </row>
    <row r="17" spans="1:15" ht="15" customHeight="1" x14ac:dyDescent="0.2">
      <c r="A17" s="17">
        <v>6</v>
      </c>
      <c r="B17" s="18" t="s">
        <v>28</v>
      </c>
      <c r="C17" s="19">
        <v>432844895</v>
      </c>
      <c r="D17" s="19">
        <v>432844895</v>
      </c>
      <c r="E17" s="19">
        <v>0</v>
      </c>
      <c r="F17" s="14"/>
      <c r="G17" s="14"/>
      <c r="I17" s="14"/>
      <c r="J17" s="14">
        <v>0</v>
      </c>
      <c r="K17" s="15"/>
      <c r="L17" s="15"/>
      <c r="M17" s="16"/>
      <c r="N17" s="16"/>
      <c r="O17" s="16"/>
    </row>
    <row r="18" spans="1:15" ht="15" customHeight="1" x14ac:dyDescent="0.2">
      <c r="A18" s="17" t="s">
        <v>29</v>
      </c>
      <c r="B18" s="24" t="s">
        <v>30</v>
      </c>
      <c r="C18" s="19">
        <v>432844895</v>
      </c>
      <c r="D18" s="19">
        <v>432844895</v>
      </c>
      <c r="E18" s="19">
        <v>0</v>
      </c>
      <c r="F18" s="14"/>
      <c r="G18" s="14"/>
      <c r="I18" s="14"/>
      <c r="J18" s="14">
        <v>0</v>
      </c>
      <c r="K18" s="15"/>
      <c r="L18" s="15"/>
      <c r="M18" s="16"/>
      <c r="N18" s="16"/>
      <c r="O18" s="16"/>
    </row>
    <row r="19" spans="1:15" ht="15" customHeight="1" x14ac:dyDescent="0.2">
      <c r="A19" s="17" t="s">
        <v>31</v>
      </c>
      <c r="B19" s="22" t="s">
        <v>32</v>
      </c>
      <c r="C19" s="19">
        <v>0</v>
      </c>
      <c r="D19" s="19">
        <v>0</v>
      </c>
      <c r="E19" s="19">
        <v>0</v>
      </c>
      <c r="F19" s="14"/>
      <c r="G19" s="14"/>
      <c r="I19" s="14"/>
      <c r="J19" s="14">
        <v>0</v>
      </c>
      <c r="K19" s="15"/>
      <c r="L19" s="15"/>
      <c r="M19" s="16"/>
      <c r="N19" s="16"/>
      <c r="O19" s="16"/>
    </row>
    <row r="20" spans="1:15" ht="15" customHeight="1" x14ac:dyDescent="0.2">
      <c r="A20" s="17" t="s">
        <v>33</v>
      </c>
      <c r="B20" s="24" t="s">
        <v>16</v>
      </c>
      <c r="C20" s="19">
        <v>0</v>
      </c>
      <c r="D20" s="19">
        <v>0</v>
      </c>
      <c r="E20" s="19">
        <v>0</v>
      </c>
      <c r="F20" s="14"/>
      <c r="G20" s="14"/>
      <c r="I20" s="14"/>
      <c r="J20" s="14">
        <v>0</v>
      </c>
      <c r="K20" s="15"/>
      <c r="L20" s="15"/>
      <c r="M20" s="16"/>
      <c r="N20" s="16"/>
      <c r="O20" s="16"/>
    </row>
    <row r="21" spans="1:15" ht="15" customHeight="1" x14ac:dyDescent="0.2">
      <c r="A21" s="17">
        <v>7</v>
      </c>
      <c r="B21" s="18" t="s">
        <v>34</v>
      </c>
      <c r="C21" s="19">
        <v>0</v>
      </c>
      <c r="D21" s="19">
        <v>0</v>
      </c>
      <c r="E21" s="19">
        <v>0</v>
      </c>
      <c r="F21" s="14"/>
      <c r="G21" s="14"/>
      <c r="I21" s="14"/>
      <c r="J21" s="14">
        <v>0</v>
      </c>
      <c r="K21" s="15"/>
      <c r="L21" s="15"/>
      <c r="M21" s="16"/>
      <c r="N21" s="16"/>
      <c r="O21" s="16"/>
    </row>
    <row r="22" spans="1:15" ht="15" customHeight="1" x14ac:dyDescent="0.2">
      <c r="A22" s="17" t="s">
        <v>35</v>
      </c>
      <c r="B22" s="24" t="s">
        <v>36</v>
      </c>
      <c r="C22" s="19">
        <v>0</v>
      </c>
      <c r="D22" s="23">
        <v>0</v>
      </c>
      <c r="E22" s="23">
        <v>0</v>
      </c>
      <c r="F22" s="14"/>
      <c r="G22" s="14"/>
      <c r="I22" s="14"/>
      <c r="J22" s="14">
        <v>0</v>
      </c>
      <c r="K22" s="15"/>
      <c r="L22" s="15"/>
      <c r="M22" s="16"/>
      <c r="N22" s="16"/>
      <c r="O22" s="16"/>
    </row>
    <row r="23" spans="1:15" ht="15" customHeight="1" x14ac:dyDescent="0.2">
      <c r="A23" s="17" t="s">
        <v>37</v>
      </c>
      <c r="B23" s="24" t="s">
        <v>23</v>
      </c>
      <c r="C23" s="19">
        <v>0</v>
      </c>
      <c r="D23" s="23">
        <v>0</v>
      </c>
      <c r="E23" s="23">
        <v>0</v>
      </c>
      <c r="F23" s="14"/>
      <c r="G23" s="14"/>
      <c r="I23" s="14"/>
      <c r="J23" s="14">
        <v>0</v>
      </c>
      <c r="K23" s="15"/>
      <c r="L23" s="15"/>
      <c r="M23" s="16"/>
      <c r="N23" s="16"/>
      <c r="O23" s="16"/>
    </row>
    <row r="24" spans="1:15" ht="15" customHeight="1" x14ac:dyDescent="0.2">
      <c r="A24" s="17">
        <v>8</v>
      </c>
      <c r="B24" s="18" t="s">
        <v>38</v>
      </c>
      <c r="C24" s="19">
        <v>33573961830</v>
      </c>
      <c r="D24" s="19">
        <v>20474682383</v>
      </c>
      <c r="E24" s="19">
        <v>13099279447</v>
      </c>
      <c r="G24" s="14"/>
      <c r="I24" s="14"/>
      <c r="J24" s="14">
        <v>0</v>
      </c>
      <c r="K24" s="15"/>
      <c r="L24" s="15"/>
      <c r="M24" s="16"/>
      <c r="N24" s="16"/>
      <c r="O24" s="16"/>
    </row>
    <row r="25" spans="1:15" x14ac:dyDescent="0.2">
      <c r="A25" s="17" t="s">
        <v>39</v>
      </c>
      <c r="B25" s="24" t="s">
        <v>40</v>
      </c>
      <c r="C25" s="19">
        <v>34741179942</v>
      </c>
      <c r="D25" s="23">
        <v>21457739712</v>
      </c>
      <c r="E25" s="23">
        <v>13283440230</v>
      </c>
      <c r="F25" s="14"/>
      <c r="G25" s="14"/>
      <c r="I25" s="14"/>
      <c r="J25" s="14">
        <v>0</v>
      </c>
      <c r="K25" s="15"/>
      <c r="L25" s="15"/>
      <c r="M25" s="16"/>
      <c r="N25" s="16"/>
      <c r="O25" s="16"/>
    </row>
    <row r="26" spans="1:15" ht="15" customHeight="1" x14ac:dyDescent="0.2">
      <c r="A26" s="17" t="s">
        <v>41</v>
      </c>
      <c r="B26" s="24" t="s">
        <v>16</v>
      </c>
      <c r="C26" s="19">
        <v>1167218112</v>
      </c>
      <c r="D26" s="23">
        <v>983057329</v>
      </c>
      <c r="E26" s="23">
        <v>184160783</v>
      </c>
      <c r="F26" s="14"/>
      <c r="G26" s="14"/>
      <c r="I26" s="14"/>
      <c r="J26" s="14">
        <v>0</v>
      </c>
      <c r="K26" s="15"/>
      <c r="L26" s="15"/>
      <c r="M26" s="16"/>
      <c r="N26" s="16"/>
      <c r="O26" s="16"/>
    </row>
    <row r="27" spans="1:15" ht="15" customHeight="1" x14ac:dyDescent="0.2">
      <c r="A27" s="17">
        <v>9</v>
      </c>
      <c r="B27" s="18" t="s">
        <v>42</v>
      </c>
      <c r="C27" s="25">
        <v>0</v>
      </c>
      <c r="D27" s="25">
        <v>0</v>
      </c>
      <c r="E27" s="25">
        <v>0</v>
      </c>
      <c r="F27" s="14"/>
      <c r="G27" s="14"/>
      <c r="I27" s="14"/>
      <c r="J27" s="14">
        <v>0</v>
      </c>
      <c r="K27" s="15"/>
      <c r="L27" s="15"/>
      <c r="M27" s="16"/>
      <c r="N27" s="16"/>
      <c r="O27" s="16"/>
    </row>
    <row r="28" spans="1:15" ht="15" customHeight="1" x14ac:dyDescent="0.2">
      <c r="A28" s="17" t="s">
        <v>43</v>
      </c>
      <c r="B28" s="24" t="s">
        <v>44</v>
      </c>
      <c r="C28" s="19">
        <v>0</v>
      </c>
      <c r="D28" s="23">
        <v>0</v>
      </c>
      <c r="E28" s="23"/>
      <c r="F28" s="14"/>
      <c r="G28" s="14"/>
      <c r="I28" s="14"/>
      <c r="J28" s="14">
        <v>0</v>
      </c>
      <c r="K28" s="15"/>
      <c r="L28" s="15"/>
      <c r="M28" s="16"/>
      <c r="N28" s="16"/>
      <c r="O28" s="16"/>
    </row>
    <row r="29" spans="1:15" ht="15" customHeight="1" x14ac:dyDescent="0.2">
      <c r="A29" s="17" t="s">
        <v>45</v>
      </c>
      <c r="B29" s="24" t="s">
        <v>16</v>
      </c>
      <c r="C29" s="19">
        <v>0</v>
      </c>
      <c r="D29" s="23">
        <v>0</v>
      </c>
      <c r="E29" s="23"/>
      <c r="F29" s="14"/>
      <c r="G29" s="14"/>
      <c r="I29" s="14"/>
      <c r="J29" s="14">
        <v>0</v>
      </c>
      <c r="K29" s="15"/>
      <c r="L29" s="15"/>
      <c r="M29" s="16"/>
      <c r="N29" s="16"/>
      <c r="O29" s="16"/>
    </row>
    <row r="30" spans="1:15" ht="15" customHeight="1" x14ac:dyDescent="0.2">
      <c r="A30" s="17">
        <v>10</v>
      </c>
      <c r="B30" s="24" t="s">
        <v>46</v>
      </c>
      <c r="C30" s="19">
        <v>1325121325</v>
      </c>
      <c r="D30" s="19">
        <v>1325121325</v>
      </c>
      <c r="E30" s="19">
        <v>0</v>
      </c>
      <c r="F30" s="14"/>
      <c r="G30" s="14"/>
      <c r="I30" s="14"/>
      <c r="J30" s="14">
        <v>0</v>
      </c>
      <c r="K30" s="15"/>
      <c r="L30" s="15"/>
      <c r="M30" s="16"/>
      <c r="N30" s="16"/>
      <c r="O30" s="16"/>
    </row>
    <row r="31" spans="1:15" ht="15" customHeight="1" x14ac:dyDescent="0.2">
      <c r="A31" s="17">
        <v>11</v>
      </c>
      <c r="B31" s="24" t="s">
        <v>47</v>
      </c>
      <c r="C31" s="19">
        <v>816406643</v>
      </c>
      <c r="D31" s="19">
        <v>701410314</v>
      </c>
      <c r="E31" s="19">
        <v>114996329</v>
      </c>
      <c r="F31" s="14"/>
      <c r="G31" s="14"/>
      <c r="I31" s="14"/>
      <c r="J31" s="14">
        <v>0</v>
      </c>
      <c r="K31" s="15"/>
      <c r="L31" s="15"/>
      <c r="M31" s="16"/>
      <c r="N31" s="16"/>
      <c r="O31" s="16"/>
    </row>
    <row r="32" spans="1:15" ht="15" customHeight="1" x14ac:dyDescent="0.2">
      <c r="A32" s="17" t="s">
        <v>48</v>
      </c>
      <c r="B32" s="24" t="s">
        <v>49</v>
      </c>
      <c r="C32" s="19">
        <v>841899782</v>
      </c>
      <c r="D32" s="23">
        <v>727253902</v>
      </c>
      <c r="E32" s="23">
        <v>114645880</v>
      </c>
      <c r="F32" s="14"/>
      <c r="G32" s="14"/>
      <c r="I32" s="14"/>
      <c r="J32" s="14">
        <v>0</v>
      </c>
      <c r="K32" s="15"/>
      <c r="L32" s="15"/>
      <c r="M32" s="16"/>
      <c r="N32" s="16"/>
      <c r="O32" s="16"/>
    </row>
    <row r="33" spans="1:15" ht="18" customHeight="1" x14ac:dyDescent="0.2">
      <c r="A33" s="17" t="s">
        <v>50</v>
      </c>
      <c r="B33" s="24" t="s">
        <v>51</v>
      </c>
      <c r="C33" s="19">
        <v>81560006</v>
      </c>
      <c r="D33" s="23">
        <v>73553801</v>
      </c>
      <c r="E33" s="23">
        <v>8006205</v>
      </c>
      <c r="F33" s="14"/>
      <c r="G33" s="14"/>
      <c r="I33" s="14"/>
      <c r="J33" s="14">
        <v>0</v>
      </c>
      <c r="K33" s="15"/>
      <c r="L33" s="15"/>
      <c r="M33" s="16"/>
      <c r="N33" s="16"/>
      <c r="O33" s="16"/>
    </row>
    <row r="34" spans="1:15" ht="18" customHeight="1" x14ac:dyDescent="0.2">
      <c r="A34" s="17" t="s">
        <v>52</v>
      </c>
      <c r="B34" s="24" t="s">
        <v>16</v>
      </c>
      <c r="C34" s="19">
        <v>107053145</v>
      </c>
      <c r="D34" s="23">
        <v>99397389</v>
      </c>
      <c r="E34" s="23">
        <v>7655756</v>
      </c>
      <c r="F34" s="14"/>
      <c r="G34" s="14"/>
      <c r="I34" s="14"/>
      <c r="J34" s="14">
        <v>0</v>
      </c>
      <c r="K34" s="15"/>
      <c r="L34" s="15"/>
      <c r="M34" s="16"/>
      <c r="N34" s="16"/>
      <c r="O34" s="16"/>
    </row>
    <row r="35" spans="1:15" ht="18" customHeight="1" x14ac:dyDescent="0.2">
      <c r="A35" s="17">
        <v>12</v>
      </c>
      <c r="B35" s="18" t="s">
        <v>53</v>
      </c>
      <c r="C35" s="19">
        <v>141305080</v>
      </c>
      <c r="D35" s="19">
        <v>141305080</v>
      </c>
      <c r="E35" s="19">
        <v>0</v>
      </c>
      <c r="F35" s="14"/>
      <c r="G35" s="14"/>
      <c r="I35" s="14"/>
      <c r="J35" s="14">
        <v>0</v>
      </c>
      <c r="K35" s="15"/>
      <c r="L35" s="15"/>
      <c r="M35" s="16"/>
      <c r="N35" s="16"/>
      <c r="O35" s="16"/>
    </row>
    <row r="36" spans="1:15" ht="18" customHeight="1" x14ac:dyDescent="0.2">
      <c r="A36" s="17" t="s">
        <v>54</v>
      </c>
      <c r="B36" s="24" t="s">
        <v>55</v>
      </c>
      <c r="C36" s="19">
        <v>129207532</v>
      </c>
      <c r="D36" s="23">
        <v>129207532</v>
      </c>
      <c r="E36" s="23">
        <v>0</v>
      </c>
      <c r="F36" s="14"/>
      <c r="G36" s="14"/>
      <c r="I36" s="14"/>
      <c r="J36" s="14">
        <v>0</v>
      </c>
      <c r="K36" s="15"/>
      <c r="L36" s="15"/>
      <c r="M36" s="16"/>
      <c r="N36" s="16"/>
      <c r="O36" s="16"/>
    </row>
    <row r="37" spans="1:15" ht="18" customHeight="1" x14ac:dyDescent="0.2">
      <c r="A37" s="17" t="s">
        <v>56</v>
      </c>
      <c r="B37" s="24" t="s">
        <v>57</v>
      </c>
      <c r="C37" s="19">
        <v>12485225</v>
      </c>
      <c r="D37" s="23">
        <v>12485225</v>
      </c>
      <c r="E37" s="23">
        <v>0</v>
      </c>
      <c r="F37" s="14"/>
      <c r="G37" s="14"/>
      <c r="I37" s="14"/>
      <c r="J37" s="14">
        <v>0</v>
      </c>
      <c r="K37" s="15"/>
      <c r="L37" s="15"/>
      <c r="M37" s="16"/>
      <c r="N37" s="16"/>
      <c r="O37" s="16"/>
    </row>
    <row r="38" spans="1:15" ht="25.5" x14ac:dyDescent="0.2">
      <c r="A38" s="17" t="s">
        <v>58</v>
      </c>
      <c r="B38" s="26" t="s">
        <v>59</v>
      </c>
      <c r="C38" s="19">
        <v>387677</v>
      </c>
      <c r="D38" s="23">
        <v>387677</v>
      </c>
      <c r="E38" s="23">
        <v>0</v>
      </c>
      <c r="F38" s="14"/>
      <c r="G38" s="14"/>
      <c r="I38" s="14"/>
      <c r="J38" s="14">
        <v>0</v>
      </c>
      <c r="K38" s="15"/>
      <c r="L38" s="15"/>
      <c r="M38" s="16"/>
      <c r="N38" s="16"/>
      <c r="O38" s="16"/>
    </row>
    <row r="39" spans="1:15" s="6" customFormat="1" ht="15" customHeight="1" x14ac:dyDescent="0.2">
      <c r="A39" s="17">
        <v>13</v>
      </c>
      <c r="B39" s="27" t="s">
        <v>60</v>
      </c>
      <c r="C39" s="25">
        <v>308912045</v>
      </c>
      <c r="D39" s="25">
        <v>308912045</v>
      </c>
      <c r="E39" s="25">
        <v>0</v>
      </c>
      <c r="F39" s="28"/>
      <c r="G39" s="28"/>
      <c r="H39" s="29"/>
      <c r="I39" s="28"/>
      <c r="J39" s="28">
        <v>0</v>
      </c>
      <c r="K39" s="30"/>
      <c r="L39" s="30"/>
      <c r="M39" s="31"/>
      <c r="N39" s="31"/>
      <c r="O39" s="31"/>
    </row>
    <row r="40" spans="1:15" s="6" customFormat="1" ht="15" customHeight="1" x14ac:dyDescent="0.2">
      <c r="A40" s="17" t="s">
        <v>61</v>
      </c>
      <c r="B40" s="27" t="s">
        <v>62</v>
      </c>
      <c r="C40" s="25">
        <v>276363086</v>
      </c>
      <c r="D40" s="32">
        <v>276363086</v>
      </c>
      <c r="E40" s="32">
        <v>0</v>
      </c>
      <c r="F40" s="28"/>
      <c r="G40" s="28"/>
      <c r="H40" s="29"/>
      <c r="I40" s="28"/>
      <c r="J40" s="28">
        <v>0</v>
      </c>
      <c r="K40" s="30"/>
      <c r="L40" s="30"/>
      <c r="M40" s="31"/>
      <c r="N40" s="31"/>
      <c r="O40" s="31"/>
    </row>
    <row r="41" spans="1:15" s="6" customFormat="1" ht="15" customHeight="1" x14ac:dyDescent="0.2">
      <c r="A41" s="17" t="s">
        <v>63</v>
      </c>
      <c r="B41" s="27" t="s">
        <v>64</v>
      </c>
      <c r="C41" s="25">
        <v>29165538</v>
      </c>
      <c r="D41" s="32">
        <v>29165538</v>
      </c>
      <c r="E41" s="32">
        <v>0</v>
      </c>
      <c r="F41" s="28"/>
      <c r="G41" s="28"/>
      <c r="H41" s="29"/>
      <c r="I41" s="28"/>
      <c r="J41" s="28">
        <v>0</v>
      </c>
      <c r="K41" s="30"/>
      <c r="L41" s="30"/>
      <c r="M41" s="31"/>
      <c r="N41" s="31"/>
      <c r="O41" s="31"/>
    </row>
    <row r="42" spans="1:15" s="6" customFormat="1" ht="20.25" customHeight="1" x14ac:dyDescent="0.2">
      <c r="A42" s="17" t="s">
        <v>65</v>
      </c>
      <c r="B42" s="27" t="s">
        <v>66</v>
      </c>
      <c r="C42" s="25">
        <v>3383421</v>
      </c>
      <c r="D42" s="32">
        <v>3383421</v>
      </c>
      <c r="E42" s="32">
        <v>0</v>
      </c>
      <c r="F42" s="28"/>
      <c r="G42" s="28"/>
      <c r="H42" s="29"/>
      <c r="I42" s="28"/>
      <c r="J42" s="28">
        <v>0</v>
      </c>
      <c r="K42" s="30"/>
      <c r="L42" s="30"/>
      <c r="M42" s="31"/>
      <c r="N42" s="31"/>
      <c r="O42" s="31"/>
    </row>
    <row r="43" spans="1:15" ht="18" customHeight="1" x14ac:dyDescent="0.2">
      <c r="A43" s="17">
        <v>14</v>
      </c>
      <c r="B43" s="18" t="s">
        <v>67</v>
      </c>
      <c r="C43" s="19">
        <v>2367134838</v>
      </c>
      <c r="D43" s="19">
        <v>2213976524</v>
      </c>
      <c r="E43" s="19">
        <v>153158314</v>
      </c>
      <c r="F43" s="14"/>
      <c r="G43" s="14"/>
      <c r="I43" s="14"/>
      <c r="J43" s="14">
        <v>0</v>
      </c>
      <c r="K43" s="15"/>
      <c r="L43" s="15"/>
      <c r="M43" s="16"/>
      <c r="N43" s="16"/>
      <c r="O43" s="16"/>
    </row>
    <row r="44" spans="1:15" ht="18" customHeight="1" x14ac:dyDescent="0.2">
      <c r="A44" s="17" t="s">
        <v>68</v>
      </c>
      <c r="B44" s="24" t="s">
        <v>69</v>
      </c>
      <c r="C44" s="33">
        <v>2399312865</v>
      </c>
      <c r="D44" s="23">
        <v>2239117278</v>
      </c>
      <c r="E44" s="23">
        <v>160195587</v>
      </c>
      <c r="F44" s="14"/>
      <c r="G44" s="14"/>
      <c r="H44" s="14"/>
      <c r="I44" s="14"/>
      <c r="J44" s="14">
        <v>0</v>
      </c>
      <c r="K44" s="15"/>
      <c r="L44" s="15"/>
      <c r="M44" s="16"/>
      <c r="N44" s="16"/>
      <c r="O44" s="16"/>
    </row>
    <row r="45" spans="1:15" ht="15" customHeight="1" x14ac:dyDescent="0.2">
      <c r="A45" s="17" t="s">
        <v>70</v>
      </c>
      <c r="B45" s="24" t="s">
        <v>16</v>
      </c>
      <c r="C45" s="33">
        <v>32178027</v>
      </c>
      <c r="D45" s="23">
        <v>25140754</v>
      </c>
      <c r="E45" s="23">
        <v>7037273</v>
      </c>
      <c r="F45" s="14"/>
      <c r="G45" s="14"/>
      <c r="H45" s="14"/>
      <c r="I45" s="14"/>
      <c r="J45" s="14">
        <v>0</v>
      </c>
      <c r="K45" s="15"/>
      <c r="L45" s="15"/>
      <c r="M45" s="16"/>
      <c r="N45" s="16"/>
      <c r="O45" s="16"/>
    </row>
    <row r="46" spans="1:15" ht="15" customHeight="1" x14ac:dyDescent="0.2">
      <c r="A46" s="17" t="s">
        <v>71</v>
      </c>
      <c r="B46" s="24" t="s">
        <v>72</v>
      </c>
      <c r="C46" s="34">
        <v>0</v>
      </c>
      <c r="D46" s="19"/>
      <c r="E46" s="19"/>
      <c r="F46" s="14"/>
      <c r="G46" s="14"/>
      <c r="H46" s="14"/>
      <c r="I46" s="14"/>
      <c r="J46" s="14">
        <v>0</v>
      </c>
      <c r="K46" s="15"/>
      <c r="L46" s="15"/>
      <c r="M46" s="16"/>
      <c r="N46" s="16"/>
      <c r="O46" s="16"/>
    </row>
    <row r="47" spans="1:15" ht="15" customHeight="1" x14ac:dyDescent="0.2">
      <c r="A47" s="35" t="s">
        <v>73</v>
      </c>
      <c r="B47" s="36" t="s">
        <v>74</v>
      </c>
      <c r="C47" s="37">
        <v>51814154553</v>
      </c>
      <c r="D47" s="37">
        <v>34166470310</v>
      </c>
      <c r="E47" s="37">
        <v>17647684243</v>
      </c>
      <c r="F47" s="14">
        <v>51814154553</v>
      </c>
      <c r="G47" s="14">
        <v>34166470310</v>
      </c>
      <c r="H47" s="14">
        <v>17647684243</v>
      </c>
      <c r="I47" s="14"/>
      <c r="J47" s="14">
        <v>0</v>
      </c>
      <c r="K47" s="15"/>
      <c r="L47" s="15"/>
      <c r="M47" s="16"/>
      <c r="N47" s="16"/>
      <c r="O47" s="16"/>
    </row>
    <row r="48" spans="1:15" ht="15" customHeight="1" x14ac:dyDescent="0.2">
      <c r="A48" s="17"/>
      <c r="B48" s="38"/>
      <c r="C48" s="19"/>
      <c r="D48" s="19"/>
      <c r="E48" s="19"/>
      <c r="F48" s="14"/>
      <c r="G48" s="14"/>
      <c r="H48" s="14"/>
      <c r="I48" s="14"/>
      <c r="J48" s="14"/>
      <c r="K48" s="15"/>
      <c r="L48" s="15"/>
      <c r="M48" s="16"/>
      <c r="N48" s="16"/>
      <c r="O48" s="16"/>
    </row>
    <row r="49" spans="1:15" ht="15" customHeight="1" x14ac:dyDescent="0.2">
      <c r="A49" s="17"/>
      <c r="B49" s="39" t="s">
        <v>75</v>
      </c>
      <c r="C49" s="19"/>
      <c r="D49" s="19"/>
      <c r="E49" s="19"/>
      <c r="F49" s="14"/>
      <c r="G49" s="14"/>
      <c r="H49" s="14"/>
      <c r="I49" s="14"/>
      <c r="J49" s="14"/>
      <c r="K49" s="15"/>
      <c r="L49" s="15"/>
      <c r="M49" s="16"/>
      <c r="N49" s="16"/>
      <c r="O49" s="16"/>
    </row>
    <row r="50" spans="1:15" ht="16.5" customHeight="1" x14ac:dyDescent="0.2">
      <c r="A50" s="17" t="s">
        <v>76</v>
      </c>
      <c r="B50" s="18" t="s">
        <v>77</v>
      </c>
      <c r="C50" s="40">
        <v>12761061145</v>
      </c>
      <c r="D50" s="41">
        <v>5759190509</v>
      </c>
      <c r="E50" s="40">
        <v>7001870636</v>
      </c>
      <c r="F50" s="14"/>
      <c r="G50" s="14"/>
      <c r="H50" s="14"/>
      <c r="I50" s="14"/>
      <c r="J50" s="14">
        <v>0</v>
      </c>
      <c r="K50" s="15"/>
      <c r="L50" s="15"/>
      <c r="M50" s="16"/>
      <c r="N50" s="16"/>
      <c r="O50" s="16"/>
    </row>
    <row r="51" spans="1:15" ht="16.5" customHeight="1" x14ac:dyDescent="0.2">
      <c r="A51" s="17" t="s">
        <v>78</v>
      </c>
      <c r="B51" s="18" t="s">
        <v>79</v>
      </c>
      <c r="C51" s="40">
        <v>26897773896</v>
      </c>
      <c r="D51" s="41">
        <v>20377150951</v>
      </c>
      <c r="E51" s="40">
        <v>6520622945</v>
      </c>
      <c r="F51" s="14"/>
      <c r="G51" s="14"/>
      <c r="H51" s="14"/>
      <c r="I51" s="14"/>
      <c r="J51" s="14">
        <v>0</v>
      </c>
      <c r="K51" s="15"/>
      <c r="L51" s="15"/>
      <c r="M51" s="16"/>
      <c r="N51" s="16"/>
      <c r="O51" s="16"/>
    </row>
    <row r="52" spans="1:15" ht="16.5" customHeight="1" x14ac:dyDescent="0.2">
      <c r="A52" s="17" t="s">
        <v>80</v>
      </c>
      <c r="B52" s="18" t="s">
        <v>81</v>
      </c>
      <c r="C52" s="40">
        <v>3330</v>
      </c>
      <c r="D52" s="19">
        <v>3330</v>
      </c>
      <c r="E52" s="19">
        <v>0</v>
      </c>
      <c r="F52" s="14"/>
      <c r="G52" s="14"/>
      <c r="H52" s="14"/>
      <c r="I52" s="14"/>
      <c r="J52" s="14">
        <v>0</v>
      </c>
      <c r="K52" s="15"/>
      <c r="L52" s="15"/>
      <c r="M52" s="16"/>
      <c r="N52" s="16"/>
      <c r="O52" s="16"/>
    </row>
    <row r="53" spans="1:15" ht="16.5" customHeight="1" x14ac:dyDescent="0.2">
      <c r="A53" s="17" t="s">
        <v>82</v>
      </c>
      <c r="B53" s="18" t="s">
        <v>83</v>
      </c>
      <c r="C53" s="40">
        <v>836445273.00000024</v>
      </c>
      <c r="D53" s="19">
        <v>539464994.00000024</v>
      </c>
      <c r="E53" s="19">
        <v>296980279</v>
      </c>
      <c r="F53" s="14"/>
      <c r="G53" s="14"/>
      <c r="H53" s="14"/>
      <c r="I53" s="14"/>
      <c r="J53" s="14">
        <v>0</v>
      </c>
      <c r="K53" s="15"/>
      <c r="L53" s="15"/>
      <c r="M53" s="16"/>
      <c r="N53" s="16"/>
      <c r="O53" s="16"/>
    </row>
    <row r="54" spans="1:15" ht="16.5" customHeight="1" x14ac:dyDescent="0.2">
      <c r="A54" s="17" t="s">
        <v>84</v>
      </c>
      <c r="B54" s="21" t="s">
        <v>85</v>
      </c>
      <c r="C54" s="40">
        <v>0</v>
      </c>
      <c r="D54" s="19">
        <v>0</v>
      </c>
      <c r="E54" s="19">
        <v>0</v>
      </c>
      <c r="F54" s="14"/>
      <c r="G54" s="14"/>
      <c r="H54" s="14"/>
      <c r="I54" s="14"/>
      <c r="J54" s="14">
        <v>0</v>
      </c>
      <c r="K54" s="15"/>
      <c r="L54" s="15"/>
      <c r="M54" s="16"/>
      <c r="N54" s="16"/>
      <c r="O54" s="16"/>
    </row>
    <row r="55" spans="1:15" ht="16.5" customHeight="1" x14ac:dyDescent="0.2">
      <c r="A55" s="17" t="s">
        <v>86</v>
      </c>
      <c r="B55" s="18" t="s">
        <v>87</v>
      </c>
      <c r="C55" s="40">
        <v>1320049666</v>
      </c>
      <c r="D55" s="23">
        <v>677696626</v>
      </c>
      <c r="E55" s="23">
        <v>642353040</v>
      </c>
      <c r="F55" s="14"/>
      <c r="G55" s="14"/>
      <c r="H55" s="14"/>
      <c r="I55" s="14"/>
      <c r="J55" s="14">
        <v>0</v>
      </c>
      <c r="K55" s="15"/>
      <c r="L55" s="15"/>
      <c r="M55" s="16"/>
      <c r="N55" s="16"/>
      <c r="O55" s="16"/>
    </row>
    <row r="56" spans="1:15" ht="16.5" customHeight="1" x14ac:dyDescent="0.2">
      <c r="A56" s="17" t="s">
        <v>88</v>
      </c>
      <c r="B56" s="18" t="s">
        <v>89</v>
      </c>
      <c r="C56" s="40">
        <v>0</v>
      </c>
      <c r="D56" s="23"/>
      <c r="E56" s="23">
        <v>0</v>
      </c>
      <c r="F56" s="14"/>
      <c r="G56" s="14"/>
      <c r="H56" s="14"/>
      <c r="I56" s="14"/>
      <c r="J56" s="14">
        <v>0</v>
      </c>
      <c r="K56" s="15"/>
      <c r="L56" s="15"/>
      <c r="M56" s="16"/>
      <c r="N56" s="16"/>
      <c r="O56" s="16"/>
    </row>
    <row r="57" spans="1:15" ht="16.5" customHeight="1" x14ac:dyDescent="0.2">
      <c r="A57" s="17" t="s">
        <v>90</v>
      </c>
      <c r="B57" s="42" t="s">
        <v>91</v>
      </c>
      <c r="C57" s="40">
        <v>1612272132</v>
      </c>
      <c r="D57" s="23">
        <v>155455905</v>
      </c>
      <c r="E57" s="23">
        <v>1456816227</v>
      </c>
      <c r="F57" s="14"/>
      <c r="G57" s="14"/>
      <c r="H57" s="14"/>
      <c r="I57" s="14"/>
      <c r="J57" s="14">
        <v>0</v>
      </c>
      <c r="K57" s="15"/>
      <c r="L57" s="15"/>
      <c r="M57" s="16"/>
      <c r="N57" s="16"/>
      <c r="O57" s="16"/>
    </row>
    <row r="58" spans="1:15" ht="16.5" customHeight="1" x14ac:dyDescent="0.2">
      <c r="A58" s="17" t="s">
        <v>92</v>
      </c>
      <c r="B58" s="18" t="s">
        <v>93</v>
      </c>
      <c r="C58" s="40">
        <v>77842090</v>
      </c>
      <c r="D58" s="40">
        <v>54562497</v>
      </c>
      <c r="E58" s="40">
        <v>23279593</v>
      </c>
      <c r="F58" s="14"/>
      <c r="G58" s="14"/>
      <c r="H58" s="14"/>
      <c r="I58" s="14"/>
      <c r="J58" s="14">
        <v>0</v>
      </c>
      <c r="K58" s="15"/>
      <c r="L58" s="15"/>
      <c r="M58" s="16"/>
      <c r="N58" s="16"/>
      <c r="O58" s="16"/>
    </row>
    <row r="59" spans="1:15" ht="16.5" customHeight="1" x14ac:dyDescent="0.2">
      <c r="A59" s="17" t="s">
        <v>94</v>
      </c>
      <c r="B59" s="18" t="s">
        <v>95</v>
      </c>
      <c r="C59" s="40">
        <v>27919625</v>
      </c>
      <c r="D59" s="23">
        <v>27919625</v>
      </c>
      <c r="E59" s="23">
        <v>0</v>
      </c>
      <c r="F59" s="14"/>
      <c r="G59" s="14"/>
      <c r="H59" s="14"/>
      <c r="I59" s="14"/>
      <c r="J59" s="14">
        <v>0</v>
      </c>
      <c r="K59" s="15"/>
      <c r="L59" s="15"/>
      <c r="M59" s="16"/>
      <c r="N59" s="16"/>
      <c r="O59" s="16"/>
    </row>
    <row r="60" spans="1:15" ht="16.5" customHeight="1" x14ac:dyDescent="0.2">
      <c r="A60" s="17" t="s">
        <v>96</v>
      </c>
      <c r="B60" s="18" t="s">
        <v>97</v>
      </c>
      <c r="C60" s="40">
        <v>45758253</v>
      </c>
      <c r="D60" s="19">
        <v>3435608</v>
      </c>
      <c r="E60" s="19">
        <v>42322645</v>
      </c>
      <c r="F60" s="14"/>
      <c r="G60" s="14"/>
      <c r="H60" s="14"/>
      <c r="I60" s="14"/>
      <c r="J60" s="14">
        <v>0</v>
      </c>
      <c r="K60" s="15"/>
      <c r="L60" s="15"/>
      <c r="M60" s="16"/>
      <c r="N60" s="16"/>
      <c r="O60" s="16"/>
    </row>
    <row r="61" spans="1:15" ht="17.25" customHeight="1" x14ac:dyDescent="0.2">
      <c r="A61" s="17" t="s">
        <v>98</v>
      </c>
      <c r="B61" s="21" t="s">
        <v>99</v>
      </c>
      <c r="C61" s="40">
        <v>3913935</v>
      </c>
      <c r="D61" s="23">
        <v>3913935</v>
      </c>
      <c r="E61" s="23">
        <v>0</v>
      </c>
      <c r="F61" s="14"/>
      <c r="G61" s="14"/>
      <c r="H61" s="14"/>
      <c r="I61" s="14"/>
      <c r="J61" s="14">
        <v>0</v>
      </c>
      <c r="K61" s="15"/>
      <c r="L61" s="15"/>
      <c r="M61" s="16"/>
      <c r="N61" s="16"/>
      <c r="O61" s="16"/>
    </row>
    <row r="62" spans="1:15" ht="16.5" customHeight="1" x14ac:dyDescent="0.2">
      <c r="A62" s="17" t="s">
        <v>100</v>
      </c>
      <c r="B62" s="18" t="s">
        <v>101</v>
      </c>
      <c r="C62" s="40">
        <v>1845616902</v>
      </c>
      <c r="D62" s="23">
        <v>1527478454</v>
      </c>
      <c r="E62" s="23">
        <v>318138448</v>
      </c>
      <c r="F62" s="14"/>
      <c r="G62" s="14"/>
      <c r="H62" s="14"/>
      <c r="I62" s="14"/>
      <c r="J62" s="14">
        <v>0</v>
      </c>
      <c r="K62" s="15"/>
      <c r="L62" s="15"/>
      <c r="M62" s="16"/>
      <c r="N62" s="16"/>
      <c r="O62" s="16"/>
    </row>
    <row r="63" spans="1:15" ht="16.5" customHeight="1" x14ac:dyDescent="0.2">
      <c r="A63" s="43" t="s">
        <v>102</v>
      </c>
      <c r="B63" s="44" t="s">
        <v>103</v>
      </c>
      <c r="C63" s="45">
        <v>45428656247</v>
      </c>
      <c r="D63" s="45">
        <v>29126272434</v>
      </c>
      <c r="E63" s="45">
        <v>16302383813</v>
      </c>
      <c r="F63" s="2">
        <v>45428656247</v>
      </c>
      <c r="G63" s="2">
        <v>29126272434</v>
      </c>
      <c r="H63" s="2">
        <v>16302383813</v>
      </c>
      <c r="I63" s="14"/>
      <c r="J63" s="14">
        <v>0</v>
      </c>
      <c r="K63" s="15"/>
      <c r="L63" s="15"/>
      <c r="M63" s="16"/>
      <c r="N63" s="16"/>
      <c r="O63" s="16"/>
    </row>
    <row r="64" spans="1:15" ht="6.75" customHeight="1" x14ac:dyDescent="0.2">
      <c r="A64" s="17"/>
      <c r="B64" s="46"/>
      <c r="C64" s="40"/>
      <c r="D64" s="40"/>
      <c r="E64" s="40"/>
      <c r="F64" s="14"/>
      <c r="G64" s="14"/>
      <c r="H64" s="14"/>
      <c r="I64" s="14"/>
      <c r="J64" s="14"/>
      <c r="K64" s="15"/>
      <c r="L64" s="15"/>
      <c r="M64" s="16"/>
      <c r="N64" s="16"/>
      <c r="O64" s="16"/>
    </row>
    <row r="65" spans="1:30" ht="15" customHeight="1" x14ac:dyDescent="0.2">
      <c r="A65" s="250"/>
      <c r="B65" s="39" t="s">
        <v>104</v>
      </c>
      <c r="C65" s="19"/>
      <c r="D65" s="19"/>
      <c r="E65" s="19"/>
      <c r="F65" s="14"/>
      <c r="G65" s="14"/>
      <c r="H65" s="14"/>
      <c r="I65" s="14"/>
      <c r="J65" s="14"/>
      <c r="K65" s="15"/>
      <c r="L65" s="15"/>
      <c r="M65" s="16"/>
      <c r="N65" s="16"/>
      <c r="O65" s="16"/>
    </row>
    <row r="66" spans="1:30" ht="6.75" customHeight="1" x14ac:dyDescent="0.2">
      <c r="A66" s="17"/>
      <c r="B66" s="46"/>
      <c r="C66" s="40"/>
      <c r="D66" s="40"/>
      <c r="E66" s="40"/>
      <c r="F66" s="14"/>
      <c r="G66" s="14"/>
      <c r="H66" s="14"/>
      <c r="I66" s="14"/>
      <c r="J66" s="14"/>
      <c r="K66" s="15"/>
      <c r="L66" s="15"/>
      <c r="M66" s="16"/>
      <c r="N66" s="16"/>
      <c r="O66" s="16"/>
    </row>
    <row r="67" spans="1:30" ht="15" customHeight="1" x14ac:dyDescent="0.2">
      <c r="A67" s="43" t="s">
        <v>105</v>
      </c>
      <c r="B67" s="18" t="s">
        <v>106</v>
      </c>
      <c r="C67" s="47">
        <v>502385173</v>
      </c>
      <c r="D67" s="47">
        <v>502385173</v>
      </c>
      <c r="E67" s="47">
        <v>0</v>
      </c>
      <c r="F67" s="14"/>
      <c r="G67" s="14"/>
      <c r="H67" s="14"/>
      <c r="I67" s="14"/>
      <c r="J67" s="14">
        <v>0</v>
      </c>
      <c r="K67" s="15"/>
      <c r="L67" s="15"/>
      <c r="M67" s="16"/>
      <c r="N67" s="16"/>
      <c r="O67" s="16"/>
    </row>
    <row r="68" spans="1:30" ht="15" customHeight="1" x14ac:dyDescent="0.2">
      <c r="A68" s="250" t="s">
        <v>107</v>
      </c>
      <c r="B68" s="24" t="s">
        <v>108</v>
      </c>
      <c r="C68" s="19">
        <v>502385173</v>
      </c>
      <c r="D68" s="32">
        <v>502385173</v>
      </c>
      <c r="E68" s="32">
        <v>0</v>
      </c>
      <c r="F68" s="14"/>
      <c r="G68" s="14"/>
      <c r="H68" s="14"/>
      <c r="I68" s="14"/>
      <c r="J68" s="14">
        <v>0</v>
      </c>
      <c r="K68" s="15"/>
      <c r="L68" s="15"/>
      <c r="M68" s="16"/>
      <c r="N68" s="16"/>
      <c r="O68" s="16"/>
    </row>
    <row r="69" spans="1:30" ht="15" customHeight="1" x14ac:dyDescent="0.2">
      <c r="A69" s="17" t="s">
        <v>109</v>
      </c>
      <c r="B69" s="24" t="s">
        <v>110</v>
      </c>
      <c r="C69" s="19">
        <v>0</v>
      </c>
      <c r="D69" s="23">
        <v>0</v>
      </c>
      <c r="E69" s="23">
        <v>0</v>
      </c>
      <c r="F69" s="14"/>
      <c r="G69" s="14"/>
      <c r="H69" s="14"/>
      <c r="I69" s="14"/>
      <c r="J69" s="14">
        <v>0</v>
      </c>
      <c r="K69" s="15"/>
      <c r="L69" s="15"/>
      <c r="M69" s="16"/>
      <c r="N69" s="16"/>
      <c r="O69" s="16"/>
    </row>
    <row r="70" spans="1:30" ht="15" customHeight="1" x14ac:dyDescent="0.2">
      <c r="A70" s="17" t="s">
        <v>111</v>
      </c>
      <c r="B70" s="18" t="s">
        <v>112</v>
      </c>
      <c r="C70" s="19">
        <v>349727222</v>
      </c>
      <c r="D70" s="23">
        <v>349727222</v>
      </c>
      <c r="E70" s="23">
        <v>0</v>
      </c>
      <c r="F70" s="14"/>
      <c r="G70" s="14"/>
      <c r="H70" s="14"/>
      <c r="I70" s="14"/>
      <c r="J70" s="14">
        <v>0</v>
      </c>
      <c r="K70" s="15"/>
      <c r="L70" s="15"/>
      <c r="M70" s="16"/>
      <c r="N70" s="16"/>
      <c r="O70" s="16"/>
    </row>
    <row r="71" spans="1:30" ht="15" customHeight="1" x14ac:dyDescent="0.2">
      <c r="A71" s="17" t="s">
        <v>113</v>
      </c>
      <c r="B71" s="48" t="s">
        <v>114</v>
      </c>
      <c r="C71" s="47">
        <v>4201102290</v>
      </c>
      <c r="D71" s="47">
        <v>4201102290</v>
      </c>
      <c r="E71" s="47">
        <v>0</v>
      </c>
      <c r="F71" s="14"/>
      <c r="G71" s="14"/>
      <c r="H71" s="14"/>
      <c r="I71" s="14"/>
      <c r="J71" s="14">
        <v>0</v>
      </c>
      <c r="K71" s="15"/>
      <c r="L71" s="15"/>
      <c r="M71" s="16"/>
      <c r="N71" s="16"/>
      <c r="O71" s="16"/>
    </row>
    <row r="72" spans="1:30" ht="15" customHeight="1" x14ac:dyDescent="0.2">
      <c r="A72" s="17" t="s">
        <v>115</v>
      </c>
      <c r="B72" s="49" t="s">
        <v>116</v>
      </c>
      <c r="C72" s="40">
        <v>4198564110</v>
      </c>
      <c r="D72" s="23">
        <v>4198564110</v>
      </c>
      <c r="E72" s="23">
        <v>0</v>
      </c>
      <c r="F72" s="14"/>
      <c r="G72" s="14"/>
      <c r="H72" s="14"/>
      <c r="I72" s="14"/>
      <c r="J72" s="14">
        <v>0</v>
      </c>
      <c r="K72" s="15"/>
      <c r="L72" s="15"/>
      <c r="M72" s="16"/>
      <c r="N72" s="16"/>
      <c r="O72" s="16"/>
    </row>
    <row r="73" spans="1:30" ht="15" customHeight="1" x14ac:dyDescent="0.2">
      <c r="A73" s="17" t="s">
        <v>117</v>
      </c>
      <c r="B73" s="49" t="s">
        <v>118</v>
      </c>
      <c r="C73" s="19">
        <v>0</v>
      </c>
      <c r="D73" s="23">
        <v>0</v>
      </c>
      <c r="E73" s="23">
        <v>0</v>
      </c>
      <c r="F73" s="14"/>
      <c r="G73" s="14"/>
      <c r="H73" s="14"/>
      <c r="I73" s="14"/>
      <c r="J73" s="14">
        <v>0</v>
      </c>
      <c r="K73" s="15"/>
      <c r="L73" s="15"/>
      <c r="M73" s="16"/>
      <c r="N73" s="16"/>
      <c r="O73" s="16"/>
    </row>
    <row r="74" spans="1:30" ht="15" customHeight="1" x14ac:dyDescent="0.2">
      <c r="A74" s="17" t="s">
        <v>119</v>
      </c>
      <c r="B74" s="49" t="s">
        <v>120</v>
      </c>
      <c r="C74" s="40">
        <v>2538180</v>
      </c>
      <c r="D74" s="23">
        <v>2538180</v>
      </c>
      <c r="E74" s="23">
        <v>0</v>
      </c>
      <c r="F74" s="14"/>
      <c r="G74" s="14"/>
      <c r="H74" s="14"/>
      <c r="I74" s="14"/>
      <c r="J74" s="14">
        <v>0</v>
      </c>
      <c r="K74" s="15"/>
      <c r="L74" s="15"/>
      <c r="M74" s="16"/>
      <c r="N74" s="16"/>
      <c r="O74" s="16"/>
    </row>
    <row r="75" spans="1:30" ht="15" customHeight="1" x14ac:dyDescent="0.2">
      <c r="A75" s="17" t="s">
        <v>121</v>
      </c>
      <c r="B75" s="48" t="s">
        <v>122</v>
      </c>
      <c r="C75" s="40">
        <v>1332283621</v>
      </c>
      <c r="D75" s="23">
        <v>1332283621</v>
      </c>
      <c r="E75" s="23">
        <v>0</v>
      </c>
      <c r="F75" s="14"/>
      <c r="G75" s="14"/>
      <c r="H75" s="14"/>
      <c r="I75" s="14"/>
      <c r="J75" s="14">
        <v>0</v>
      </c>
      <c r="K75" s="15"/>
      <c r="L75" s="15"/>
      <c r="M75" s="16"/>
      <c r="N75" s="16"/>
      <c r="O75" s="16"/>
    </row>
    <row r="76" spans="1:30" ht="15" customHeight="1" x14ac:dyDescent="0.2">
      <c r="A76" s="17" t="s">
        <v>123</v>
      </c>
      <c r="B76" s="49" t="s">
        <v>124</v>
      </c>
      <c r="C76" s="40">
        <v>213422911</v>
      </c>
      <c r="D76" s="23">
        <v>213422911</v>
      </c>
      <c r="E76" s="23">
        <v>0</v>
      </c>
      <c r="F76" s="14"/>
      <c r="G76" s="14"/>
      <c r="H76" s="14"/>
      <c r="I76" s="14"/>
      <c r="J76" s="14">
        <v>0</v>
      </c>
      <c r="K76" s="15"/>
      <c r="L76" s="15"/>
      <c r="M76" s="16"/>
      <c r="N76" s="16"/>
      <c r="O76" s="16"/>
    </row>
    <row r="77" spans="1:30" ht="15" customHeight="1" x14ac:dyDescent="0.2">
      <c r="A77" s="50" t="s">
        <v>125</v>
      </c>
      <c r="B77" s="44" t="s">
        <v>126</v>
      </c>
      <c r="C77" s="51">
        <v>6385498306</v>
      </c>
      <c r="D77" s="51">
        <v>6385498306</v>
      </c>
      <c r="E77" s="51">
        <v>0</v>
      </c>
      <c r="F77" s="14"/>
      <c r="G77" s="14"/>
      <c r="H77" s="14"/>
      <c r="I77" s="14"/>
      <c r="J77" s="14">
        <v>0</v>
      </c>
      <c r="K77" s="15"/>
      <c r="L77" s="15"/>
      <c r="M77" s="16"/>
      <c r="N77" s="16"/>
      <c r="O77" s="16"/>
    </row>
    <row r="78" spans="1:30" ht="15" customHeight="1" x14ac:dyDescent="0.2">
      <c r="A78" s="50" t="s">
        <v>127</v>
      </c>
      <c r="B78" s="52" t="s">
        <v>128</v>
      </c>
      <c r="C78" s="37">
        <v>51814154553</v>
      </c>
      <c r="D78" s="37">
        <v>35511770740</v>
      </c>
      <c r="E78" s="37">
        <v>16302383813</v>
      </c>
      <c r="F78" s="14"/>
      <c r="G78" s="14"/>
      <c r="H78" s="14"/>
      <c r="I78" s="14"/>
      <c r="J78" s="14">
        <v>0</v>
      </c>
      <c r="K78" s="15"/>
      <c r="L78" s="15"/>
      <c r="M78" s="16"/>
      <c r="N78" s="16"/>
      <c r="O78" s="16"/>
    </row>
    <row r="79" spans="1:30" ht="15" customHeight="1" x14ac:dyDescent="0.2">
      <c r="A79" s="16"/>
      <c r="B79" s="16"/>
      <c r="C79" s="16"/>
      <c r="D79" s="16"/>
      <c r="E79" s="16"/>
      <c r="F79" s="14"/>
      <c r="G79" s="14"/>
      <c r="H79" s="14"/>
      <c r="I79" s="14"/>
      <c r="J79" s="14"/>
      <c r="K79" s="15"/>
      <c r="L79" s="15"/>
      <c r="M79" s="16"/>
      <c r="N79" s="16"/>
      <c r="O79" s="16"/>
    </row>
    <row r="80" spans="1:30" ht="15" customHeight="1" x14ac:dyDescent="0.2">
      <c r="A80" s="16"/>
      <c r="B80" s="53" t="s">
        <v>129</v>
      </c>
      <c r="C80" s="16"/>
      <c r="D80" s="16"/>
      <c r="E80" s="16"/>
      <c r="F80" s="14"/>
      <c r="G80" s="14"/>
      <c r="H80" s="14"/>
      <c r="I80" s="14"/>
      <c r="J80" s="14"/>
      <c r="K80" s="15"/>
      <c r="L80" s="15"/>
      <c r="M80" s="15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:30" ht="11.25" customHeight="1" x14ac:dyDescent="0.2">
      <c r="A81" s="16"/>
      <c r="B81" s="53"/>
      <c r="C81" s="16"/>
      <c r="D81" s="16"/>
      <c r="E81" s="16"/>
      <c r="F81" s="14"/>
      <c r="G81" s="14"/>
      <c r="H81" s="14"/>
      <c r="I81" s="14"/>
      <c r="J81" s="14"/>
      <c r="K81" s="15"/>
      <c r="L81" s="15"/>
      <c r="M81" s="15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1:30" ht="15" customHeight="1" x14ac:dyDescent="0.2">
      <c r="A82" s="16"/>
      <c r="B82" s="53" t="s">
        <v>130</v>
      </c>
      <c r="C82" s="16"/>
      <c r="D82" s="16"/>
      <c r="E82" s="16"/>
      <c r="F82" s="14"/>
      <c r="G82" s="14"/>
      <c r="H82" s="14"/>
      <c r="I82" s="14"/>
      <c r="J82" s="14"/>
      <c r="K82" s="15"/>
      <c r="L82" s="15"/>
      <c r="M82" s="15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0" ht="11.25" customHeight="1" x14ac:dyDescent="0.2">
      <c r="A83" s="16"/>
      <c r="B83" s="53"/>
      <c r="C83" s="16"/>
      <c r="D83" s="16"/>
      <c r="E83" s="16"/>
      <c r="F83" s="14"/>
      <c r="G83" s="14"/>
      <c r="H83" s="14"/>
      <c r="I83" s="14"/>
      <c r="J83" s="14"/>
      <c r="K83" s="15"/>
      <c r="L83" s="15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30" ht="15" customHeight="1" x14ac:dyDescent="0.2">
      <c r="A84" s="16"/>
      <c r="B84" s="53"/>
      <c r="C84" s="16"/>
      <c r="D84" s="16"/>
      <c r="E84" s="16"/>
      <c r="F84" s="14"/>
      <c r="G84" s="14"/>
      <c r="H84" s="14"/>
      <c r="I84" s="14"/>
      <c r="J84" s="14"/>
      <c r="K84" s="15"/>
      <c r="L84" s="15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30" ht="15" customHeight="1" x14ac:dyDescent="0.2">
      <c r="A85" s="16"/>
      <c r="B85" s="16"/>
      <c r="C85" s="16"/>
      <c r="D85" s="16"/>
      <c r="E85" s="16"/>
      <c r="F85" s="14"/>
      <c r="G85" s="14"/>
      <c r="H85" s="14"/>
      <c r="I85" s="14"/>
      <c r="J85" s="14"/>
      <c r="K85" s="15"/>
      <c r="L85" s="15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30" s="57" customFormat="1" ht="15" customHeight="1" x14ac:dyDescent="0.2">
      <c r="A86" s="54"/>
      <c r="B86" s="54"/>
      <c r="C86" s="55">
        <v>0</v>
      </c>
      <c r="D86" s="54"/>
      <c r="E86" s="54"/>
      <c r="F86" s="14"/>
      <c r="G86" s="14"/>
      <c r="H86" s="14"/>
      <c r="I86" s="14"/>
      <c r="J86" s="14"/>
      <c r="K86" s="56"/>
      <c r="L86" s="56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 spans="1:30" s="57" customFormat="1" ht="15" customHeight="1" x14ac:dyDescent="0.2">
      <c r="A87" s="54"/>
      <c r="B87" s="54"/>
      <c r="C87" s="54"/>
      <c r="D87" s="54"/>
      <c r="E87" s="54"/>
      <c r="F87" s="14"/>
      <c r="G87" s="14"/>
      <c r="H87" s="14"/>
      <c r="I87" s="14"/>
      <c r="J87" s="14"/>
      <c r="K87" s="56"/>
      <c r="L87" s="56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 spans="1:30" s="57" customFormat="1" ht="15" customHeight="1" x14ac:dyDescent="0.2">
      <c r="A88" s="54"/>
      <c r="B88" s="54"/>
      <c r="C88" s="54"/>
      <c r="D88" s="54"/>
      <c r="E88" s="54"/>
      <c r="F88" s="14"/>
      <c r="G88" s="14"/>
      <c r="H88" s="14"/>
      <c r="I88" s="14"/>
      <c r="J88" s="14"/>
      <c r="K88" s="56"/>
      <c r="L88" s="56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</row>
    <row r="89" spans="1:30" ht="15" customHeight="1" x14ac:dyDescent="0.2">
      <c r="A89" s="16"/>
      <c r="B89" s="16"/>
      <c r="C89" s="16"/>
      <c r="D89" s="16"/>
      <c r="E89" s="16"/>
      <c r="F89" s="14"/>
      <c r="G89" s="14"/>
      <c r="H89" s="14"/>
      <c r="I89" s="14"/>
      <c r="J89" s="14"/>
      <c r="K89" s="15"/>
      <c r="L89" s="15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30" ht="15" customHeight="1" x14ac:dyDescent="0.2">
      <c r="A90" s="16"/>
      <c r="B90" s="16"/>
      <c r="C90" s="16"/>
      <c r="D90" s="16"/>
      <c r="E90" s="16"/>
      <c r="F90" s="14"/>
      <c r="G90" s="14"/>
      <c r="H90" s="14"/>
      <c r="I90" s="14"/>
      <c r="J90" s="14"/>
      <c r="K90" s="15"/>
      <c r="L90" s="15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30" ht="15" customHeight="1" x14ac:dyDescent="0.2">
      <c r="A91" s="16"/>
      <c r="G91" s="14"/>
      <c r="H91" s="14"/>
      <c r="I91" s="14"/>
      <c r="J91" s="14"/>
      <c r="K91" s="15"/>
      <c r="L91" s="15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30" ht="15" customHeight="1" x14ac:dyDescent="0.2">
      <c r="A92" s="16"/>
    </row>
  </sheetData>
  <mergeCells count="1">
    <mergeCell ref="A1:D1"/>
  </mergeCells>
  <conditionalFormatting sqref="C63">
    <cfRule type="cellIs" dxfId="549" priority="28" operator="notEqual">
      <formula>$F$63</formula>
    </cfRule>
    <cfRule type="cellIs" dxfId="548" priority="32" operator="notEqual">
      <formula>$D$63+$E$63</formula>
    </cfRule>
  </conditionalFormatting>
  <conditionalFormatting sqref="C78">
    <cfRule type="cellIs" dxfId="547" priority="27" operator="notEqual">
      <formula>$C$47</formula>
    </cfRule>
    <cfRule type="cellIs" dxfId="546" priority="31" operator="notEqual">
      <formula>$C$47</formula>
    </cfRule>
  </conditionalFormatting>
  <conditionalFormatting sqref="C51">
    <cfRule type="cellIs" dxfId="545" priority="30" operator="notEqual">
      <formula>$D$51+$E$51</formula>
    </cfRule>
  </conditionalFormatting>
  <conditionalFormatting sqref="D63">
    <cfRule type="cellIs" dxfId="544" priority="29" operator="notEqual">
      <formula>$G$63</formula>
    </cfRule>
  </conditionalFormatting>
  <conditionalFormatting sqref="E63">
    <cfRule type="cellIs" dxfId="543" priority="33" operator="notEqual">
      <formula>$H$63</formula>
    </cfRule>
  </conditionalFormatting>
  <conditionalFormatting sqref="C21:D21">
    <cfRule type="cellIs" dxfId="542" priority="26" operator="notEqual">
      <formula>$D$22-$D$23</formula>
    </cfRule>
  </conditionalFormatting>
  <conditionalFormatting sqref="E21">
    <cfRule type="cellIs" dxfId="541" priority="25" operator="notEqual">
      <formula>$E$22-$E$23</formula>
    </cfRule>
  </conditionalFormatting>
  <conditionalFormatting sqref="C62 C59 C50:C55 C57">
    <cfRule type="cellIs" dxfId="540" priority="24" operator="notEqual">
      <formula>D50+E50</formula>
    </cfRule>
  </conditionalFormatting>
  <conditionalFormatting sqref="C47">
    <cfRule type="cellIs" dxfId="539" priority="23" operator="notEqual">
      <formula>$F$47</formula>
    </cfRule>
  </conditionalFormatting>
  <conditionalFormatting sqref="C7">
    <cfRule type="cellIs" dxfId="538" priority="22" operator="notEqual">
      <formula>+$D$7+$E$7</formula>
    </cfRule>
  </conditionalFormatting>
  <conditionalFormatting sqref="C35">
    <cfRule type="cellIs" dxfId="537" priority="21" operator="notEqual">
      <formula>$C$36+$C$37-$C$38</formula>
    </cfRule>
  </conditionalFormatting>
  <conditionalFormatting sqref="D35">
    <cfRule type="cellIs" dxfId="536" priority="20" operator="notEqual">
      <formula>$D$36+$D$37-$D$38</formula>
    </cfRule>
  </conditionalFormatting>
  <conditionalFormatting sqref="E35">
    <cfRule type="cellIs" dxfId="535" priority="19" operator="notEqual">
      <formula>$E$36+$E$37-$E$38</formula>
    </cfRule>
  </conditionalFormatting>
  <conditionalFormatting sqref="E43">
    <cfRule type="cellIs" dxfId="534" priority="18" operator="notEqual">
      <formula>$E$44-$E$45+$E$46</formula>
    </cfRule>
  </conditionalFormatting>
  <conditionalFormatting sqref="C24">
    <cfRule type="cellIs" dxfId="533" priority="17" operator="notEqual">
      <formula>C25-C26</formula>
    </cfRule>
  </conditionalFormatting>
  <conditionalFormatting sqref="D24:E24">
    <cfRule type="cellIs" dxfId="532" priority="16" operator="notEqual">
      <formula>D25-D26</formula>
    </cfRule>
  </conditionalFormatting>
  <conditionalFormatting sqref="C27">
    <cfRule type="cellIs" dxfId="531" priority="15" operator="notEqual">
      <formula>C28-C29</formula>
    </cfRule>
  </conditionalFormatting>
  <conditionalFormatting sqref="C39">
    <cfRule type="cellIs" dxfId="530" priority="14" operator="notEqual">
      <formula>C40+C41+C42</formula>
    </cfRule>
  </conditionalFormatting>
  <conditionalFormatting sqref="D39">
    <cfRule type="cellIs" dxfId="529" priority="13" operator="notEqual">
      <formula>D40+D41+D42</formula>
    </cfRule>
  </conditionalFormatting>
  <conditionalFormatting sqref="C43">
    <cfRule type="cellIs" dxfId="528" priority="12" operator="notEqual">
      <formula>C44-C45+C46</formula>
    </cfRule>
  </conditionalFormatting>
  <conditionalFormatting sqref="C17">
    <cfRule type="cellIs" dxfId="527" priority="11" operator="notEqual">
      <formula>C18+C19-C20</formula>
    </cfRule>
  </conditionalFormatting>
  <conditionalFormatting sqref="C14">
    <cfRule type="cellIs" dxfId="526" priority="10" operator="notEqual">
      <formula>C15-C16</formula>
    </cfRule>
  </conditionalFormatting>
  <conditionalFormatting sqref="D14:E14">
    <cfRule type="cellIs" dxfId="525" priority="9" operator="notEqual">
      <formula>D15-D16</formula>
    </cfRule>
  </conditionalFormatting>
  <conditionalFormatting sqref="C7">
    <cfRule type="cellIs" dxfId="524" priority="8" operator="notEqual">
      <formula>C8-C9</formula>
    </cfRule>
  </conditionalFormatting>
  <conditionalFormatting sqref="E7">
    <cfRule type="cellIs" dxfId="523" priority="7" operator="notEqual">
      <formula>E8-E9</formula>
    </cfRule>
  </conditionalFormatting>
  <conditionalFormatting sqref="C56">
    <cfRule type="cellIs" dxfId="522" priority="6" operator="notEqual">
      <formula>D56+E56</formula>
    </cfRule>
  </conditionalFormatting>
  <conditionalFormatting sqref="D47">
    <cfRule type="cellIs" dxfId="521" priority="5" operator="notEqual">
      <formula>$G$47</formula>
    </cfRule>
  </conditionalFormatting>
  <conditionalFormatting sqref="D27">
    <cfRule type="cellIs" dxfId="520" priority="4" operator="notEqual">
      <formula>D28-D29</formula>
    </cfRule>
  </conditionalFormatting>
  <conditionalFormatting sqref="E27">
    <cfRule type="cellIs" dxfId="519" priority="3" operator="notEqual">
      <formula>E28-E29</formula>
    </cfRule>
  </conditionalFormatting>
  <conditionalFormatting sqref="C61">
    <cfRule type="cellIs" dxfId="518" priority="2" operator="notEqual">
      <formula>D61+E61</formula>
    </cfRule>
  </conditionalFormatting>
  <conditionalFormatting sqref="E47">
    <cfRule type="cellIs" dxfId="517" priority="1" operator="notEqual">
      <formula>$H$47</formula>
    </cfRule>
  </conditionalFormatting>
  <dataValidations count="7">
    <dataValidation allowBlank="1" showInputMessage="1" showErrorMessage="1" prompt="Если значение ячейки не равно &quot;В15 - В16&quot;, ячейка окрасится" sqref="D17:E18"/>
    <dataValidation type="date" operator="greaterThan" allowBlank="1" showInputMessage="1" showErrorMessage="1" prompt="Введите дату в формате ЧЧ.ММ.ГГГГ" sqref="D3">
      <formula1>DATE(96,1,1)</formula1>
    </dataValidation>
    <dataValidation allowBlank="1" showInputMessage="1" showErrorMessage="1" prompt="Если значение ячейки не равно &quot;В24 - В25&quot;, ячейка окрасится" sqref="D46 D28 D36:D38"/>
    <dataValidation allowBlank="1" showInputMessage="1" showErrorMessage="1" prompt="Значение должно равняться Итого активов (Ячейка С36)" sqref="D78:E78"/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/>
    <dataValidation type="whole" operator="notEqual" allowBlank="1" showErrorMessage="1" error="Что, не получается?_x000a__x000a_Выше нос друзья!_x000a__x000a_Введите целое число." sqref="D72:D76 D55:D62 E58">
      <formula1>-1E+21</formula1>
    </dataValidation>
    <dataValidation allowBlank="1" showInputMessage="1" showErrorMessage="1" prompt="Значение должно равняться Итого капитала из таблицы &quot;Изменения в акционерном капитале&quot;" sqref="C77:E7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workbookViewId="0">
      <selection activeCell="D2" sqref="D2"/>
    </sheetView>
  </sheetViews>
  <sheetFormatPr defaultRowHeight="12.75" x14ac:dyDescent="0.2"/>
  <cols>
    <col min="1" max="1" width="5.7109375" style="231" customWidth="1"/>
    <col min="2" max="2" width="80.28515625" style="185" customWidth="1"/>
    <col min="3" max="3" width="16.85546875" style="185" customWidth="1"/>
    <col min="4" max="4" width="17.7109375" style="185" customWidth="1"/>
    <col min="5" max="5" width="16.85546875" style="185" customWidth="1"/>
    <col min="6" max="6" width="7.42578125" style="185" customWidth="1"/>
    <col min="7" max="7" width="18.5703125" style="186" customWidth="1"/>
    <col min="8" max="10" width="7.42578125" style="185" customWidth="1"/>
    <col min="11" max="16384" width="9.140625" style="185"/>
  </cols>
  <sheetData>
    <row r="1" spans="1:7" ht="18.75" customHeight="1" x14ac:dyDescent="0.25">
      <c r="A1" s="290" t="s">
        <v>311</v>
      </c>
      <c r="B1" s="290"/>
      <c r="C1" s="290"/>
      <c r="D1" s="290"/>
      <c r="E1" s="184" t="s">
        <v>312</v>
      </c>
    </row>
    <row r="2" spans="1:7" ht="7.5" customHeight="1" x14ac:dyDescent="0.25">
      <c r="A2" s="187"/>
      <c r="B2" s="188"/>
      <c r="C2" s="184"/>
      <c r="D2" s="184"/>
      <c r="E2" s="184"/>
    </row>
    <row r="3" spans="1:7" ht="15" customHeight="1" x14ac:dyDescent="0.2">
      <c r="A3" s="189"/>
      <c r="B3" s="190" t="s">
        <v>3</v>
      </c>
      <c r="D3" s="191">
        <v>45930</v>
      </c>
      <c r="E3" s="192" t="s">
        <v>485</v>
      </c>
    </row>
    <row r="4" spans="1:7" ht="42" customHeight="1" x14ac:dyDescent="0.2">
      <c r="A4" s="13" t="s">
        <v>5</v>
      </c>
      <c r="B4" s="13" t="s">
        <v>133</v>
      </c>
      <c r="C4" s="13" t="s">
        <v>7</v>
      </c>
      <c r="D4" s="13" t="s">
        <v>313</v>
      </c>
      <c r="E4" s="13" t="s">
        <v>314</v>
      </c>
    </row>
    <row r="5" spans="1:7" ht="15" customHeight="1" x14ac:dyDescent="0.2">
      <c r="A5" s="193" t="s">
        <v>239</v>
      </c>
      <c r="B5" s="194" t="s">
        <v>315</v>
      </c>
      <c r="C5" s="13"/>
      <c r="D5" s="13"/>
      <c r="E5" s="13"/>
    </row>
    <row r="6" spans="1:7" ht="15" customHeight="1" x14ac:dyDescent="0.2">
      <c r="A6" s="195" t="s">
        <v>316</v>
      </c>
      <c r="B6" s="196" t="s">
        <v>317</v>
      </c>
      <c r="C6" s="197">
        <v>3191096</v>
      </c>
      <c r="D6" s="198">
        <v>3191096</v>
      </c>
      <c r="E6" s="198">
        <v>0</v>
      </c>
      <c r="G6" s="186">
        <v>3191096</v>
      </c>
    </row>
    <row r="7" spans="1:7" ht="15" customHeight="1" x14ac:dyDescent="0.2">
      <c r="A7" s="195" t="s">
        <v>318</v>
      </c>
      <c r="B7" s="196" t="s">
        <v>319</v>
      </c>
      <c r="C7" s="197">
        <v>105605721</v>
      </c>
      <c r="D7" s="198">
        <v>18663411</v>
      </c>
      <c r="E7" s="198">
        <v>86942310</v>
      </c>
      <c r="G7" s="186">
        <v>105605721</v>
      </c>
    </row>
    <row r="8" spans="1:7" ht="25.5" x14ac:dyDescent="0.2">
      <c r="A8" s="195" t="s">
        <v>320</v>
      </c>
      <c r="B8" s="199" t="s">
        <v>321</v>
      </c>
      <c r="C8" s="197">
        <v>0</v>
      </c>
      <c r="D8" s="198">
        <v>0</v>
      </c>
      <c r="E8" s="198">
        <v>0</v>
      </c>
    </row>
    <row r="9" spans="1:7" ht="15" customHeight="1" x14ac:dyDescent="0.2">
      <c r="A9" s="195" t="s">
        <v>322</v>
      </c>
      <c r="B9" s="199" t="s">
        <v>323</v>
      </c>
      <c r="C9" s="197">
        <v>589603811</v>
      </c>
      <c r="D9" s="198">
        <v>589603811</v>
      </c>
      <c r="E9" s="198">
        <v>0</v>
      </c>
      <c r="G9" s="186">
        <v>589603811</v>
      </c>
    </row>
    <row r="10" spans="1:7" ht="15" customHeight="1" x14ac:dyDescent="0.2">
      <c r="A10" s="200" t="s">
        <v>324</v>
      </c>
      <c r="B10" s="201" t="s">
        <v>325</v>
      </c>
      <c r="C10" s="197">
        <v>0</v>
      </c>
      <c r="D10" s="198">
        <v>0</v>
      </c>
      <c r="E10" s="198">
        <v>0</v>
      </c>
    </row>
    <row r="11" spans="1:7" ht="25.5" x14ac:dyDescent="0.2">
      <c r="A11" s="200" t="s">
        <v>326</v>
      </c>
      <c r="B11" s="201" t="s">
        <v>327</v>
      </c>
      <c r="C11" s="197">
        <v>0</v>
      </c>
      <c r="D11" s="198">
        <v>0</v>
      </c>
      <c r="E11" s="198">
        <v>0</v>
      </c>
    </row>
    <row r="12" spans="1:7" ht="15" customHeight="1" x14ac:dyDescent="0.2">
      <c r="A12" s="200" t="s">
        <v>328</v>
      </c>
      <c r="B12" s="202" t="s">
        <v>329</v>
      </c>
      <c r="C12" s="197">
        <v>4856579239</v>
      </c>
      <c r="D12" s="198">
        <v>3795547990</v>
      </c>
      <c r="E12" s="198">
        <v>1061031249</v>
      </c>
      <c r="G12" s="186">
        <v>4856579239</v>
      </c>
    </row>
    <row r="13" spans="1:7" ht="25.5" x14ac:dyDescent="0.2">
      <c r="A13" s="203" t="s">
        <v>330</v>
      </c>
      <c r="B13" s="204" t="s">
        <v>331</v>
      </c>
      <c r="C13" s="197">
        <v>48186</v>
      </c>
      <c r="D13" s="198">
        <v>48186</v>
      </c>
      <c r="E13" s="198">
        <v>0</v>
      </c>
      <c r="G13" s="186">
        <v>48186</v>
      </c>
    </row>
    <row r="14" spans="1:7" ht="15" customHeight="1" x14ac:dyDescent="0.2">
      <c r="A14" s="203" t="s">
        <v>332</v>
      </c>
      <c r="B14" s="205" t="s">
        <v>333</v>
      </c>
      <c r="C14" s="197">
        <v>10355229</v>
      </c>
      <c r="D14" s="198">
        <v>10355229</v>
      </c>
      <c r="E14" s="198">
        <v>0</v>
      </c>
      <c r="G14" s="186">
        <v>10355229</v>
      </c>
    </row>
    <row r="15" spans="1:7" ht="15" customHeight="1" x14ac:dyDescent="0.2">
      <c r="A15" s="193" t="s">
        <v>334</v>
      </c>
      <c r="B15" s="206" t="s">
        <v>335</v>
      </c>
      <c r="C15" s="207">
        <v>5565383282</v>
      </c>
      <c r="D15" s="207">
        <v>4417409723</v>
      </c>
      <c r="E15" s="207">
        <v>1147973559</v>
      </c>
      <c r="G15" s="186">
        <v>5565383282</v>
      </c>
    </row>
    <row r="16" spans="1:7" ht="7.5" customHeight="1" x14ac:dyDescent="0.2">
      <c r="A16" s="193"/>
      <c r="B16" s="194"/>
      <c r="C16" s="208"/>
      <c r="D16" s="208"/>
      <c r="E16" s="208"/>
    </row>
    <row r="17" spans="1:7" ht="15" customHeight="1" x14ac:dyDescent="0.2">
      <c r="A17" s="193" t="s">
        <v>267</v>
      </c>
      <c r="B17" s="194" t="s">
        <v>336</v>
      </c>
      <c r="C17" s="13"/>
      <c r="D17" s="13"/>
      <c r="E17" s="13"/>
    </row>
    <row r="18" spans="1:7" ht="15" customHeight="1" x14ac:dyDescent="0.2">
      <c r="A18" s="209" t="s">
        <v>337</v>
      </c>
      <c r="B18" s="210" t="s">
        <v>338</v>
      </c>
      <c r="C18" s="197">
        <v>3989401</v>
      </c>
      <c r="D18" s="198">
        <v>3989401</v>
      </c>
      <c r="E18" s="198">
        <v>0</v>
      </c>
      <c r="G18" s="186">
        <v>3989401</v>
      </c>
    </row>
    <row r="19" spans="1:7" ht="15" customHeight="1" x14ac:dyDescent="0.2">
      <c r="A19" s="209" t="s">
        <v>318</v>
      </c>
      <c r="B19" s="210" t="s">
        <v>339</v>
      </c>
      <c r="C19" s="197">
        <v>2644945371</v>
      </c>
      <c r="D19" s="198">
        <v>2430377739</v>
      </c>
      <c r="E19" s="198">
        <v>214567632</v>
      </c>
      <c r="G19" s="186">
        <v>2644945371</v>
      </c>
    </row>
    <row r="20" spans="1:7" ht="15" customHeight="1" x14ac:dyDescent="0.2">
      <c r="A20" s="209" t="s">
        <v>320</v>
      </c>
      <c r="B20" s="210" t="s">
        <v>340</v>
      </c>
      <c r="C20" s="197">
        <v>0</v>
      </c>
      <c r="D20" s="198">
        <v>0</v>
      </c>
      <c r="E20" s="198">
        <v>0</v>
      </c>
    </row>
    <row r="21" spans="1:7" ht="15" customHeight="1" x14ac:dyDescent="0.2">
      <c r="A21" s="209" t="s">
        <v>322</v>
      </c>
      <c r="B21" s="210" t="s">
        <v>341</v>
      </c>
      <c r="C21" s="197">
        <v>77180611</v>
      </c>
      <c r="D21" s="211">
        <v>76789727</v>
      </c>
      <c r="E21" s="211">
        <v>390884</v>
      </c>
    </row>
    <row r="22" spans="1:7" s="214" customFormat="1" ht="15" customHeight="1" x14ac:dyDescent="0.2">
      <c r="A22" s="212" t="s">
        <v>324</v>
      </c>
      <c r="B22" s="213" t="s">
        <v>342</v>
      </c>
      <c r="C22" s="207">
        <v>2726115383</v>
      </c>
      <c r="D22" s="207">
        <v>2511156867</v>
      </c>
      <c r="E22" s="207">
        <v>214958516</v>
      </c>
      <c r="G22" s="215"/>
    </row>
    <row r="23" spans="1:7" ht="15.75" customHeight="1" x14ac:dyDescent="0.2">
      <c r="A23" s="209" t="s">
        <v>326</v>
      </c>
      <c r="B23" s="210" t="s">
        <v>343</v>
      </c>
      <c r="C23" s="197">
        <v>31527761</v>
      </c>
      <c r="D23" s="198">
        <v>4876307</v>
      </c>
      <c r="E23" s="198">
        <v>26651454</v>
      </c>
      <c r="G23" s="186">
        <v>31527761</v>
      </c>
    </row>
    <row r="24" spans="1:7" ht="15.75" customHeight="1" x14ac:dyDescent="0.2">
      <c r="A24" s="216" t="s">
        <v>328</v>
      </c>
      <c r="B24" s="217" t="s">
        <v>344</v>
      </c>
      <c r="C24" s="197">
        <v>72757509</v>
      </c>
      <c r="D24" s="198">
        <v>72757509</v>
      </c>
      <c r="E24" s="198">
        <v>0</v>
      </c>
      <c r="G24" s="186">
        <v>72757509</v>
      </c>
    </row>
    <row r="25" spans="1:7" ht="15.75" customHeight="1" x14ac:dyDescent="0.2">
      <c r="A25" s="216" t="s">
        <v>330</v>
      </c>
      <c r="B25" s="217" t="s">
        <v>345</v>
      </c>
      <c r="C25" s="197">
        <v>101123805</v>
      </c>
      <c r="D25" s="198">
        <v>20046408</v>
      </c>
      <c r="E25" s="198">
        <v>81077397</v>
      </c>
    </row>
    <row r="26" spans="1:7" ht="15" customHeight="1" x14ac:dyDescent="0.2">
      <c r="A26" s="218" t="s">
        <v>332</v>
      </c>
      <c r="B26" s="219" t="s">
        <v>346</v>
      </c>
      <c r="C26" s="207">
        <v>205409075</v>
      </c>
      <c r="D26" s="207">
        <v>97680224</v>
      </c>
      <c r="E26" s="207">
        <v>107728851</v>
      </c>
    </row>
    <row r="27" spans="1:7" ht="15" customHeight="1" x14ac:dyDescent="0.2">
      <c r="A27" s="218" t="s">
        <v>334</v>
      </c>
      <c r="B27" s="219" t="s">
        <v>347</v>
      </c>
      <c r="C27" s="207">
        <v>2931524458</v>
      </c>
      <c r="D27" s="207">
        <v>2608837091</v>
      </c>
      <c r="E27" s="207">
        <v>322687367</v>
      </c>
      <c r="G27" s="186">
        <v>2931524458</v>
      </c>
    </row>
    <row r="28" spans="1:7" ht="7.5" customHeight="1" x14ac:dyDescent="0.2">
      <c r="A28" s="209"/>
      <c r="B28" s="210"/>
      <c r="C28" s="208"/>
      <c r="D28" s="208"/>
      <c r="E28" s="208"/>
    </row>
    <row r="29" spans="1:7" s="214" customFormat="1" ht="25.5" x14ac:dyDescent="0.2">
      <c r="A29" s="212" t="s">
        <v>270</v>
      </c>
      <c r="B29" s="220" t="s">
        <v>348</v>
      </c>
      <c r="C29" s="207">
        <v>2633858824</v>
      </c>
      <c r="D29" s="207">
        <v>1808572632</v>
      </c>
      <c r="E29" s="207">
        <v>825286192</v>
      </c>
      <c r="G29" s="215"/>
    </row>
    <row r="30" spans="1:7" ht="15.75" customHeight="1" x14ac:dyDescent="0.2">
      <c r="A30" s="216" t="s">
        <v>337</v>
      </c>
      <c r="B30" s="217" t="s">
        <v>349</v>
      </c>
      <c r="C30" s="197">
        <v>1230924211</v>
      </c>
      <c r="D30" s="198">
        <v>1076428093</v>
      </c>
      <c r="E30" s="198">
        <v>154496118</v>
      </c>
    </row>
    <row r="31" spans="1:7" ht="15.75" customHeight="1" x14ac:dyDescent="0.2">
      <c r="A31" s="216" t="s">
        <v>318</v>
      </c>
      <c r="B31" s="217" t="s">
        <v>350</v>
      </c>
      <c r="C31" s="197">
        <v>0</v>
      </c>
      <c r="D31" s="198">
        <v>0</v>
      </c>
      <c r="E31" s="198">
        <v>0</v>
      </c>
    </row>
    <row r="32" spans="1:7" ht="15.75" customHeight="1" x14ac:dyDescent="0.2">
      <c r="A32" s="216" t="s">
        <v>320</v>
      </c>
      <c r="B32" s="217" t="s">
        <v>351</v>
      </c>
      <c r="C32" s="197">
        <v>0</v>
      </c>
      <c r="D32" s="198">
        <v>0</v>
      </c>
      <c r="E32" s="198">
        <v>0</v>
      </c>
    </row>
    <row r="33" spans="1:8" ht="15.75" customHeight="1" x14ac:dyDescent="0.2">
      <c r="A33" s="216" t="s">
        <v>322</v>
      </c>
      <c r="B33" s="217" t="s">
        <v>352</v>
      </c>
      <c r="C33" s="197">
        <v>219042535</v>
      </c>
      <c r="D33" s="198">
        <v>206530814</v>
      </c>
      <c r="E33" s="198">
        <v>12511721</v>
      </c>
    </row>
    <row r="34" spans="1:8" x14ac:dyDescent="0.2">
      <c r="A34" s="212" t="s">
        <v>324</v>
      </c>
      <c r="B34" s="220" t="s">
        <v>353</v>
      </c>
      <c r="C34" s="207">
        <v>1183892078</v>
      </c>
      <c r="D34" s="207">
        <v>525613725</v>
      </c>
      <c r="E34" s="207">
        <v>658278353</v>
      </c>
    </row>
    <row r="35" spans="1:8" ht="7.5" customHeight="1" x14ac:dyDescent="0.2">
      <c r="A35" s="209"/>
      <c r="B35" s="210"/>
      <c r="C35" s="208"/>
      <c r="D35" s="208"/>
      <c r="E35" s="208"/>
    </row>
    <row r="36" spans="1:8" ht="15" customHeight="1" x14ac:dyDescent="0.2">
      <c r="A36" s="212" t="s">
        <v>278</v>
      </c>
      <c r="B36" s="213" t="s">
        <v>354</v>
      </c>
      <c r="C36" s="13"/>
      <c r="D36" s="13"/>
      <c r="E36" s="13"/>
    </row>
    <row r="37" spans="1:8" ht="15" customHeight="1" x14ac:dyDescent="0.2">
      <c r="A37" s="209" t="s">
        <v>337</v>
      </c>
      <c r="B37" s="210" t="s">
        <v>355</v>
      </c>
      <c r="C37" s="197">
        <v>940621972</v>
      </c>
      <c r="D37" s="211">
        <v>559758899</v>
      </c>
      <c r="E37" s="211">
        <v>380863073</v>
      </c>
      <c r="H37" s="221"/>
    </row>
    <row r="38" spans="1:8" ht="15" customHeight="1" x14ac:dyDescent="0.2">
      <c r="A38" s="209" t="s">
        <v>318</v>
      </c>
      <c r="B38" s="210" t="s">
        <v>356</v>
      </c>
      <c r="C38" s="197">
        <v>1989957753</v>
      </c>
      <c r="D38" s="211">
        <v>752988928</v>
      </c>
      <c r="E38" s="211">
        <v>1236968825</v>
      </c>
    </row>
    <row r="39" spans="1:8" ht="15" customHeight="1" x14ac:dyDescent="0.2">
      <c r="A39" s="209" t="s">
        <v>320</v>
      </c>
      <c r="B39" s="210" t="s">
        <v>357</v>
      </c>
      <c r="C39" s="197">
        <v>0</v>
      </c>
      <c r="D39" s="198">
        <v>0</v>
      </c>
      <c r="E39" s="198">
        <v>0</v>
      </c>
    </row>
    <row r="40" spans="1:8" ht="15" customHeight="1" x14ac:dyDescent="0.2">
      <c r="A40" s="209" t="s">
        <v>322</v>
      </c>
      <c r="B40" s="210" t="s">
        <v>358</v>
      </c>
      <c r="C40" s="197">
        <v>1678580</v>
      </c>
      <c r="D40" s="198">
        <v>1678580</v>
      </c>
      <c r="E40" s="198">
        <v>0</v>
      </c>
    </row>
    <row r="41" spans="1:8" ht="15" customHeight="1" x14ac:dyDescent="0.2">
      <c r="A41" s="209" t="s">
        <v>324</v>
      </c>
      <c r="B41" s="210" t="s">
        <v>359</v>
      </c>
      <c r="C41" s="197">
        <v>145587925</v>
      </c>
      <c r="D41" s="198">
        <v>145422681</v>
      </c>
      <c r="E41" s="198">
        <v>165244</v>
      </c>
    </row>
    <row r="42" spans="1:8" ht="15" customHeight="1" x14ac:dyDescent="0.2">
      <c r="A42" s="209" t="s">
        <v>326</v>
      </c>
      <c r="B42" s="210" t="s">
        <v>360</v>
      </c>
      <c r="C42" s="197">
        <v>568393960</v>
      </c>
      <c r="D42" s="198">
        <v>492603539</v>
      </c>
      <c r="E42" s="198">
        <v>75790421</v>
      </c>
    </row>
    <row r="43" spans="1:8" ht="15" customHeight="1" x14ac:dyDescent="0.2">
      <c r="A43" s="209" t="s">
        <v>328</v>
      </c>
      <c r="B43" s="210" t="s">
        <v>361</v>
      </c>
      <c r="C43" s="197">
        <v>484041020</v>
      </c>
      <c r="D43" s="198">
        <v>463581135</v>
      </c>
      <c r="E43" s="198">
        <v>20459885</v>
      </c>
    </row>
    <row r="44" spans="1:8" ht="15" customHeight="1" x14ac:dyDescent="0.2">
      <c r="A44" s="212" t="s">
        <v>330</v>
      </c>
      <c r="B44" s="213" t="s">
        <v>362</v>
      </c>
      <c r="C44" s="207">
        <v>4130281210</v>
      </c>
      <c r="D44" s="207">
        <v>2416033762</v>
      </c>
      <c r="E44" s="207">
        <v>1714247448</v>
      </c>
    </row>
    <row r="45" spans="1:8" ht="7.5" customHeight="1" x14ac:dyDescent="0.2">
      <c r="A45" s="209"/>
      <c r="B45" s="210"/>
      <c r="C45" s="208"/>
      <c r="D45" s="208"/>
      <c r="E45" s="208"/>
    </row>
    <row r="46" spans="1:8" ht="15" customHeight="1" x14ac:dyDescent="0.2">
      <c r="A46" s="212" t="s">
        <v>280</v>
      </c>
      <c r="B46" s="213" t="s">
        <v>363</v>
      </c>
      <c r="C46" s="13"/>
      <c r="D46" s="13"/>
      <c r="E46" s="13"/>
    </row>
    <row r="47" spans="1:8" ht="15" customHeight="1" x14ac:dyDescent="0.2">
      <c r="A47" s="209" t="s">
        <v>337</v>
      </c>
      <c r="B47" s="210" t="s">
        <v>364</v>
      </c>
      <c r="C47" s="197">
        <v>776121092</v>
      </c>
      <c r="D47" s="198">
        <v>431458355</v>
      </c>
      <c r="E47" s="198">
        <v>344662737</v>
      </c>
    </row>
    <row r="48" spans="1:8" ht="15" customHeight="1" x14ac:dyDescent="0.2">
      <c r="A48" s="209" t="s">
        <v>318</v>
      </c>
      <c r="B48" s="210" t="s">
        <v>365</v>
      </c>
      <c r="C48" s="197">
        <v>1601596240</v>
      </c>
      <c r="D48" s="198">
        <v>770324230</v>
      </c>
      <c r="E48" s="198">
        <v>831272010</v>
      </c>
    </row>
    <row r="49" spans="1:5" ht="15" customHeight="1" x14ac:dyDescent="0.2">
      <c r="A49" s="209" t="s">
        <v>320</v>
      </c>
      <c r="B49" s="210" t="s">
        <v>366</v>
      </c>
      <c r="C49" s="197">
        <v>0</v>
      </c>
      <c r="D49" s="198">
        <v>0</v>
      </c>
      <c r="E49" s="198">
        <v>0</v>
      </c>
    </row>
    <row r="50" spans="1:5" ht="15" customHeight="1" x14ac:dyDescent="0.2">
      <c r="A50" s="209" t="s">
        <v>322</v>
      </c>
      <c r="B50" s="210" t="s">
        <v>367</v>
      </c>
      <c r="C50" s="197">
        <v>0</v>
      </c>
      <c r="D50" s="198">
        <v>0</v>
      </c>
      <c r="E50" s="198">
        <v>0</v>
      </c>
    </row>
    <row r="51" spans="1:5" ht="15" customHeight="1" x14ac:dyDescent="0.2">
      <c r="A51" s="209" t="s">
        <v>324</v>
      </c>
      <c r="B51" s="210" t="s">
        <v>368</v>
      </c>
      <c r="C51" s="197">
        <v>12162471</v>
      </c>
      <c r="D51" s="198">
        <v>11987559</v>
      </c>
      <c r="E51" s="198">
        <v>174912</v>
      </c>
    </row>
    <row r="52" spans="1:5" ht="15" customHeight="1" x14ac:dyDescent="0.2">
      <c r="A52" s="212" t="s">
        <v>326</v>
      </c>
      <c r="B52" s="213" t="s">
        <v>369</v>
      </c>
      <c r="C52" s="207">
        <v>2389879803</v>
      </c>
      <c r="D52" s="207">
        <v>1213770144</v>
      </c>
      <c r="E52" s="207">
        <v>1176109659</v>
      </c>
    </row>
    <row r="53" spans="1:5" ht="7.5" customHeight="1" x14ac:dyDescent="0.2">
      <c r="A53" s="212"/>
      <c r="B53" s="213"/>
      <c r="C53" s="197"/>
      <c r="D53" s="197"/>
      <c r="E53" s="197"/>
    </row>
    <row r="54" spans="1:5" ht="15" customHeight="1" x14ac:dyDescent="0.2">
      <c r="A54" s="212" t="s">
        <v>282</v>
      </c>
      <c r="B54" s="213" t="s">
        <v>370</v>
      </c>
      <c r="C54" s="207">
        <v>2924293485</v>
      </c>
      <c r="D54" s="207">
        <v>1727877343</v>
      </c>
      <c r="E54" s="207">
        <v>1196416142</v>
      </c>
    </row>
    <row r="55" spans="1:5" ht="7.5" customHeight="1" x14ac:dyDescent="0.2">
      <c r="A55" s="212"/>
      <c r="B55" s="213"/>
      <c r="C55" s="222"/>
      <c r="D55" s="222"/>
      <c r="E55" s="222"/>
    </row>
    <row r="56" spans="1:5" ht="15" customHeight="1" x14ac:dyDescent="0.2">
      <c r="A56" s="212" t="s">
        <v>283</v>
      </c>
      <c r="B56" s="213" t="s">
        <v>371</v>
      </c>
      <c r="C56" s="13"/>
      <c r="D56" s="13"/>
      <c r="E56" s="13"/>
    </row>
    <row r="57" spans="1:5" ht="15" customHeight="1" x14ac:dyDescent="0.2">
      <c r="A57" s="209" t="s">
        <v>337</v>
      </c>
      <c r="B57" s="210" t="s">
        <v>372</v>
      </c>
      <c r="C57" s="198">
        <v>795533560</v>
      </c>
      <c r="D57" s="198">
        <v>795533560</v>
      </c>
      <c r="E57" s="223"/>
    </row>
    <row r="58" spans="1:5" ht="15" customHeight="1" x14ac:dyDescent="0.2">
      <c r="A58" s="224" t="s">
        <v>373</v>
      </c>
      <c r="B58" s="210" t="s">
        <v>374</v>
      </c>
      <c r="C58" s="198">
        <v>17165782</v>
      </c>
      <c r="D58" s="198">
        <v>17165782</v>
      </c>
      <c r="E58" s="223"/>
    </row>
    <row r="59" spans="1:5" ht="15" customHeight="1" x14ac:dyDescent="0.2">
      <c r="A59" s="209" t="s">
        <v>318</v>
      </c>
      <c r="B59" s="210" t="s">
        <v>375</v>
      </c>
      <c r="C59" s="198">
        <v>127396223</v>
      </c>
      <c r="D59" s="198">
        <v>127396223</v>
      </c>
      <c r="E59" s="223"/>
    </row>
    <row r="60" spans="1:5" ht="15" customHeight="1" x14ac:dyDescent="0.2">
      <c r="A60" s="209" t="s">
        <v>320</v>
      </c>
      <c r="B60" s="210" t="s">
        <v>376</v>
      </c>
      <c r="C60" s="198">
        <v>10875135</v>
      </c>
      <c r="D60" s="198">
        <v>10875135</v>
      </c>
      <c r="E60" s="223"/>
    </row>
    <row r="61" spans="1:5" ht="15" customHeight="1" x14ac:dyDescent="0.2">
      <c r="A61" s="209" t="s">
        <v>322</v>
      </c>
      <c r="B61" s="210" t="s">
        <v>377</v>
      </c>
      <c r="C61" s="198">
        <v>53969876</v>
      </c>
      <c r="D61" s="198">
        <v>53969876</v>
      </c>
      <c r="E61" s="223"/>
    </row>
    <row r="62" spans="1:5" ht="15" customHeight="1" x14ac:dyDescent="0.2">
      <c r="A62" s="209" t="s">
        <v>324</v>
      </c>
      <c r="B62" s="210" t="s">
        <v>378</v>
      </c>
      <c r="C62" s="198">
        <v>222922602</v>
      </c>
      <c r="D62" s="198">
        <v>222922602</v>
      </c>
      <c r="E62" s="223"/>
    </row>
    <row r="63" spans="1:5" ht="15" customHeight="1" x14ac:dyDescent="0.2">
      <c r="A63" s="209" t="s">
        <v>326</v>
      </c>
      <c r="B63" s="210" t="s">
        <v>379</v>
      </c>
      <c r="C63" s="198">
        <v>189627363</v>
      </c>
      <c r="D63" s="198">
        <v>189627363</v>
      </c>
      <c r="E63" s="223"/>
    </row>
    <row r="64" spans="1:5" ht="15" customHeight="1" x14ac:dyDescent="0.2">
      <c r="A64" s="209" t="s">
        <v>328</v>
      </c>
      <c r="B64" s="210" t="s">
        <v>380</v>
      </c>
      <c r="C64" s="198">
        <v>100230760</v>
      </c>
      <c r="D64" s="198">
        <v>100230760</v>
      </c>
      <c r="E64" s="223"/>
    </row>
    <row r="65" spans="1:30" ht="15" customHeight="1" x14ac:dyDescent="0.2">
      <c r="A65" s="209" t="s">
        <v>330</v>
      </c>
      <c r="B65" s="210" t="s">
        <v>381</v>
      </c>
      <c r="C65" s="198">
        <v>18917673</v>
      </c>
      <c r="D65" s="198">
        <v>18917673</v>
      </c>
      <c r="E65" s="223"/>
    </row>
    <row r="66" spans="1:30" ht="15" customHeight="1" x14ac:dyDescent="0.2">
      <c r="A66" s="209" t="s">
        <v>332</v>
      </c>
      <c r="B66" s="210" t="s">
        <v>382</v>
      </c>
      <c r="C66" s="198">
        <v>4028300</v>
      </c>
      <c r="D66" s="198">
        <v>4028300</v>
      </c>
      <c r="E66" s="223"/>
    </row>
    <row r="67" spans="1:30" ht="15" customHeight="1" x14ac:dyDescent="0.2">
      <c r="A67" s="209" t="s">
        <v>334</v>
      </c>
      <c r="B67" s="210" t="s">
        <v>383</v>
      </c>
      <c r="C67" s="198">
        <v>25528111</v>
      </c>
      <c r="D67" s="198">
        <v>25528111</v>
      </c>
      <c r="E67" s="223"/>
    </row>
    <row r="68" spans="1:30" ht="15" customHeight="1" x14ac:dyDescent="0.2">
      <c r="A68" s="193" t="s">
        <v>384</v>
      </c>
      <c r="B68" s="194" t="s">
        <v>385</v>
      </c>
      <c r="C68" s="207">
        <v>1549029603</v>
      </c>
      <c r="D68" s="207">
        <v>1549029603</v>
      </c>
      <c r="E68" s="223"/>
      <c r="G68" s="225"/>
    </row>
    <row r="69" spans="1:30" ht="7.5" customHeight="1" x14ac:dyDescent="0.2">
      <c r="A69" s="195" t="s">
        <v>386</v>
      </c>
      <c r="B69" s="196" t="s">
        <v>386</v>
      </c>
      <c r="C69" s="208"/>
      <c r="D69" s="208"/>
      <c r="E69" s="208"/>
    </row>
    <row r="70" spans="1:30" ht="15" customHeight="1" x14ac:dyDescent="0.2">
      <c r="A70" s="193" t="s">
        <v>285</v>
      </c>
      <c r="B70" s="194" t="s">
        <v>387</v>
      </c>
      <c r="C70" s="207">
        <v>1375263882</v>
      </c>
      <c r="D70" s="207">
        <v>178847740</v>
      </c>
      <c r="E70" s="207">
        <v>1196416142</v>
      </c>
      <c r="G70" s="225"/>
    </row>
    <row r="71" spans="1:30" ht="15" customHeight="1" x14ac:dyDescent="0.2">
      <c r="A71" s="195" t="s">
        <v>337</v>
      </c>
      <c r="B71" s="196" t="s">
        <v>388</v>
      </c>
      <c r="C71" s="197">
        <v>218621928</v>
      </c>
      <c r="D71" s="198">
        <v>218621928</v>
      </c>
      <c r="E71" s="198"/>
    </row>
    <row r="72" spans="1:30" ht="7.5" customHeight="1" x14ac:dyDescent="0.2">
      <c r="A72" s="195"/>
      <c r="B72" s="196"/>
      <c r="C72" s="197"/>
      <c r="D72" s="197"/>
      <c r="E72" s="197"/>
    </row>
    <row r="73" spans="1:30" ht="15" customHeight="1" x14ac:dyDescent="0.2">
      <c r="A73" s="193" t="s">
        <v>288</v>
      </c>
      <c r="B73" s="194" t="s">
        <v>389</v>
      </c>
      <c r="C73" s="207">
        <v>1156641954</v>
      </c>
      <c r="D73" s="207">
        <v>-39774188</v>
      </c>
      <c r="E73" s="207">
        <v>1196416142</v>
      </c>
      <c r="G73" s="225"/>
    </row>
    <row r="74" spans="1:30" ht="15" customHeight="1" x14ac:dyDescent="0.2">
      <c r="A74" s="195" t="s">
        <v>337</v>
      </c>
      <c r="B74" s="196" t="s">
        <v>390</v>
      </c>
      <c r="C74" s="197">
        <v>0</v>
      </c>
      <c r="D74" s="198">
        <v>0</v>
      </c>
      <c r="E74" s="198">
        <v>0</v>
      </c>
    </row>
    <row r="75" spans="1:30" ht="15" customHeight="1" x14ac:dyDescent="0.2">
      <c r="A75" s="195" t="s">
        <v>318</v>
      </c>
      <c r="B75" s="196" t="s">
        <v>391</v>
      </c>
      <c r="C75" s="197">
        <v>0</v>
      </c>
      <c r="D75" s="198">
        <v>0</v>
      </c>
      <c r="E75" s="198">
        <v>0</v>
      </c>
    </row>
    <row r="76" spans="1:30" ht="7.5" customHeight="1" x14ac:dyDescent="0.2">
      <c r="A76" s="193"/>
      <c r="B76" s="194"/>
      <c r="C76" s="208"/>
      <c r="D76" s="208"/>
      <c r="E76" s="208"/>
    </row>
    <row r="77" spans="1:30" ht="15" customHeight="1" x14ac:dyDescent="0.2">
      <c r="A77" s="193" t="s">
        <v>290</v>
      </c>
      <c r="B77" s="194" t="s">
        <v>392</v>
      </c>
      <c r="C77" s="207">
        <v>1156641954</v>
      </c>
      <c r="D77" s="207">
        <v>-39774188</v>
      </c>
      <c r="E77" s="207">
        <v>1196416142</v>
      </c>
      <c r="G77" s="225"/>
    </row>
    <row r="78" spans="1:30" ht="15" customHeight="1" x14ac:dyDescent="0.2">
      <c r="A78" s="185"/>
    </row>
    <row r="79" spans="1:30" s="228" customFormat="1" ht="19.5" customHeight="1" x14ac:dyDescent="0.2">
      <c r="A79" s="185"/>
      <c r="B79" s="214" t="s">
        <v>129</v>
      </c>
      <c r="C79" s="185"/>
      <c r="D79" s="185"/>
      <c r="E79" s="185"/>
      <c r="F79" s="226"/>
      <c r="G79" s="227"/>
      <c r="H79" s="226"/>
      <c r="I79" s="226"/>
      <c r="J79" s="226"/>
      <c r="K79" s="226"/>
      <c r="L79" s="226"/>
      <c r="M79" s="226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</row>
    <row r="80" spans="1:30" s="228" customFormat="1" ht="12.75" customHeight="1" x14ac:dyDescent="0.2">
      <c r="A80" s="185"/>
      <c r="B80" s="214"/>
      <c r="C80" s="185"/>
      <c r="D80" s="185"/>
      <c r="E80" s="185"/>
      <c r="F80" s="226"/>
      <c r="G80" s="227"/>
      <c r="H80" s="226"/>
      <c r="I80" s="226"/>
      <c r="J80" s="226"/>
      <c r="K80" s="226"/>
      <c r="L80" s="226"/>
      <c r="M80" s="226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</row>
    <row r="81" spans="1:30" s="228" customFormat="1" ht="19.5" customHeight="1" x14ac:dyDescent="0.2">
      <c r="A81" s="185"/>
      <c r="B81" s="214" t="s">
        <v>130</v>
      </c>
      <c r="C81" s="185"/>
      <c r="D81" s="185"/>
      <c r="E81" s="185"/>
      <c r="F81" s="226"/>
      <c r="G81" s="227"/>
      <c r="H81" s="226"/>
      <c r="I81" s="226"/>
      <c r="J81" s="226"/>
      <c r="K81" s="226"/>
      <c r="L81" s="226"/>
      <c r="M81" s="226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</row>
    <row r="82" spans="1:30" ht="15" customHeight="1" x14ac:dyDescent="0.2">
      <c r="A82" s="185"/>
    </row>
    <row r="83" spans="1:30" ht="15" customHeight="1" x14ac:dyDescent="0.2">
      <c r="A83" s="185"/>
    </row>
    <row r="84" spans="1:30" ht="15" customHeight="1" x14ac:dyDescent="0.2">
      <c r="A84" s="185"/>
    </row>
    <row r="85" spans="1:30" ht="15" customHeight="1" x14ac:dyDescent="0.2">
      <c r="A85" s="185"/>
    </row>
    <row r="86" spans="1:30" ht="15" customHeight="1" x14ac:dyDescent="0.2">
      <c r="A86" s="185"/>
    </row>
    <row r="87" spans="1:30" ht="15" customHeight="1" x14ac:dyDescent="0.2">
      <c r="A87" s="229"/>
    </row>
    <row r="88" spans="1:30" ht="15" customHeight="1" x14ac:dyDescent="0.2">
      <c r="A88" s="229"/>
    </row>
    <row r="92" spans="1:30" ht="15" customHeight="1" x14ac:dyDescent="0.2">
      <c r="A92" s="230"/>
    </row>
  </sheetData>
  <mergeCells count="1">
    <mergeCell ref="A1:D1"/>
  </mergeCells>
  <conditionalFormatting sqref="G15">
    <cfRule type="cellIs" dxfId="516" priority="21" operator="notEqual">
      <formula>$C$15</formula>
    </cfRule>
  </conditionalFormatting>
  <conditionalFormatting sqref="C6">
    <cfRule type="cellIs" dxfId="515" priority="19" operator="notEqual">
      <formula>G6</formula>
    </cfRule>
    <cfRule type="cellIs" dxfId="514" priority="20" operator="notEqual">
      <formula>G6</formula>
    </cfRule>
  </conditionalFormatting>
  <conditionalFormatting sqref="C7">
    <cfRule type="cellIs" dxfId="513" priority="17" operator="notEqual">
      <formula>G7</formula>
    </cfRule>
    <cfRule type="cellIs" dxfId="512" priority="18" operator="notEqual">
      <formula>G7</formula>
    </cfRule>
  </conditionalFormatting>
  <conditionalFormatting sqref="C9">
    <cfRule type="cellIs" dxfId="511" priority="15" operator="notEqual">
      <formula>G9</formula>
    </cfRule>
    <cfRule type="cellIs" dxfId="510" priority="16" operator="notEqual">
      <formula>G9</formula>
    </cfRule>
  </conditionalFormatting>
  <conditionalFormatting sqref="C12">
    <cfRule type="cellIs" dxfId="509" priority="13" operator="notEqual">
      <formula>G12</formula>
    </cfRule>
    <cfRule type="cellIs" dxfId="508" priority="14" operator="notEqual">
      <formula>G12</formula>
    </cfRule>
  </conditionalFormatting>
  <conditionalFormatting sqref="C13">
    <cfRule type="cellIs" dxfId="507" priority="11" operator="notEqual">
      <formula>G13</formula>
    </cfRule>
    <cfRule type="cellIs" dxfId="506" priority="12" operator="notEqual">
      <formula>G13</formula>
    </cfRule>
  </conditionalFormatting>
  <conditionalFormatting sqref="C18">
    <cfRule type="cellIs" dxfId="505" priority="9" operator="notEqual">
      <formula>G18</formula>
    </cfRule>
    <cfRule type="cellIs" dxfId="504" priority="10" operator="notEqual">
      <formula>G18</formula>
    </cfRule>
  </conditionalFormatting>
  <conditionalFormatting sqref="C19">
    <cfRule type="cellIs" dxfId="503" priority="7" operator="notEqual">
      <formula>G19</formula>
    </cfRule>
    <cfRule type="cellIs" dxfId="502" priority="8" operator="notEqual">
      <formula>G19</formula>
    </cfRule>
  </conditionalFormatting>
  <conditionalFormatting sqref="C23">
    <cfRule type="cellIs" dxfId="501" priority="5" operator="notEqual">
      <formula>G23</formula>
    </cfRule>
    <cfRule type="cellIs" dxfId="500" priority="6" operator="notEqual">
      <formula>G23</formula>
    </cfRule>
  </conditionalFormatting>
  <conditionalFormatting sqref="C24">
    <cfRule type="cellIs" dxfId="499" priority="3" operator="notEqual">
      <formula>G24</formula>
    </cfRule>
    <cfRule type="cellIs" dxfId="498" priority="4" operator="notEqual">
      <formula>G24</formula>
    </cfRule>
  </conditionalFormatting>
  <conditionalFormatting sqref="C27">
    <cfRule type="cellIs" dxfId="497" priority="1" operator="notEqual">
      <formula>G27</formula>
    </cfRule>
    <cfRule type="cellIs" dxfId="496" priority="2" operator="notEqual">
      <formula>G27</formula>
    </cfRule>
  </conditionalFormatting>
  <dataValidations disablePrompts="1" count="4">
    <dataValidation type="whole" operator="greaterThanOrEqual" allowBlank="1" showInputMessage="1" showErrorMessage="1" sqref="E57:E67">
      <formula1>0</formula1>
    </dataValidation>
    <dataValidation allowBlank="1" showInputMessage="1" showErrorMessage="1" prompt="Значение должно равняться итого процентных доходов (см.следующий лист)" sqref="C15:F15"/>
    <dataValidation allowBlank="1" showInputMessage="1" showErrorMessage="1" prompt="Значение должно равняться итого процентных расходов (см. следующую страницу)" sqref="C27:F27"/>
    <dataValidation type="whole" operator="notEqual" allowBlank="1" showErrorMessage="1" error="Если увас есть желание не видеть больше_x000a_это сообщение, вводите целые числа!" sqref="C74:F75 F17 F46 C57:D67 C37:F43 C30:F33 F29 C23:F25 C71:F71 C47:F51 C18:F21 F5:F14 C6:E14 F57:F67">
      <formula1>-1E+21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zoomScale="55" zoomScaleNormal="55" workbookViewId="0">
      <selection activeCell="V3" sqref="V3:Z4"/>
    </sheetView>
  </sheetViews>
  <sheetFormatPr defaultRowHeight="12.75" x14ac:dyDescent="0.2"/>
  <cols>
    <col min="1" max="1" width="6.5703125" style="109" customWidth="1"/>
    <col min="2" max="2" width="78.5703125" style="114" customWidth="1"/>
    <col min="3" max="14" width="15.85546875" style="65" customWidth="1"/>
    <col min="15" max="15" width="16.5703125" style="65" customWidth="1"/>
    <col min="16" max="16" width="15.85546875" style="65" customWidth="1"/>
    <col min="17" max="18" width="17.140625" style="65" customWidth="1"/>
    <col min="19" max="21" width="18.28515625" style="65" customWidth="1"/>
    <col min="22" max="22" width="9" style="125" customWidth="1"/>
    <col min="23" max="23" width="18.7109375" style="126" customWidth="1"/>
    <col min="24" max="24" width="20.42578125" style="114" customWidth="1"/>
    <col min="25" max="25" width="18.7109375" style="126" customWidth="1"/>
    <col min="26" max="26" width="18.7109375" style="114" customWidth="1"/>
    <col min="27" max="29" width="20.5703125" style="65" customWidth="1"/>
    <col min="30" max="32" width="10.85546875" style="65" customWidth="1"/>
    <col min="33" max="16384" width="9.140625" style="65"/>
  </cols>
  <sheetData>
    <row r="1" spans="1:26" s="60" customFormat="1" ht="32.25" customHeight="1" x14ac:dyDescent="0.2">
      <c r="A1" s="58" t="s">
        <v>131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294" t="s">
        <v>132</v>
      </c>
      <c r="Y1" s="294"/>
      <c r="Z1" s="294"/>
    </row>
    <row r="2" spans="1:26" ht="15.75" x14ac:dyDescent="0.25">
      <c r="A2" s="61"/>
      <c r="B2" s="62" t="s">
        <v>3</v>
      </c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T2" s="66"/>
      <c r="V2" s="65"/>
      <c r="W2" s="64"/>
      <c r="X2" s="67">
        <v>45930</v>
      </c>
      <c r="Y2" s="64"/>
      <c r="Z2" s="68" t="s">
        <v>4</v>
      </c>
    </row>
    <row r="3" spans="1:26" s="69" customFormat="1" ht="29.25" customHeight="1" x14ac:dyDescent="0.2">
      <c r="A3" s="295" t="s">
        <v>5</v>
      </c>
      <c r="B3" s="295" t="s">
        <v>133</v>
      </c>
      <c r="C3" s="291" t="s">
        <v>134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2"/>
      <c r="S3" s="295" t="s">
        <v>7</v>
      </c>
      <c r="T3" s="298" t="s">
        <v>135</v>
      </c>
      <c r="U3" s="299"/>
      <c r="V3" s="298" t="s">
        <v>136</v>
      </c>
      <c r="W3" s="302"/>
      <c r="X3" s="302"/>
      <c r="Y3" s="302"/>
      <c r="Z3" s="302"/>
    </row>
    <row r="4" spans="1:26" s="69" customFormat="1" ht="29.25" customHeight="1" x14ac:dyDescent="0.2">
      <c r="A4" s="296"/>
      <c r="B4" s="296"/>
      <c r="C4" s="291" t="s">
        <v>137</v>
      </c>
      <c r="D4" s="292"/>
      <c r="E4" s="291" t="s">
        <v>138</v>
      </c>
      <c r="F4" s="292"/>
      <c r="G4" s="291" t="s">
        <v>139</v>
      </c>
      <c r="H4" s="292"/>
      <c r="I4" s="291" t="s">
        <v>140</v>
      </c>
      <c r="J4" s="292"/>
      <c r="K4" s="291" t="s">
        <v>141</v>
      </c>
      <c r="L4" s="292"/>
      <c r="M4" s="291" t="s">
        <v>142</v>
      </c>
      <c r="N4" s="292"/>
      <c r="O4" s="291" t="s">
        <v>143</v>
      </c>
      <c r="P4" s="292"/>
      <c r="Q4" s="291" t="s">
        <v>144</v>
      </c>
      <c r="R4" s="292"/>
      <c r="S4" s="296"/>
      <c r="T4" s="300"/>
      <c r="U4" s="301"/>
      <c r="V4" s="300"/>
      <c r="W4" s="303"/>
      <c r="X4" s="303"/>
      <c r="Y4" s="303"/>
      <c r="Z4" s="303"/>
    </row>
    <row r="5" spans="1:26" s="69" customFormat="1" ht="110.25" customHeight="1" x14ac:dyDescent="0.2">
      <c r="A5" s="296"/>
      <c r="B5" s="296"/>
      <c r="C5" s="70" t="s">
        <v>145</v>
      </c>
      <c r="D5" s="70" t="s">
        <v>146</v>
      </c>
      <c r="E5" s="70" t="s">
        <v>145</v>
      </c>
      <c r="F5" s="70" t="s">
        <v>146</v>
      </c>
      <c r="G5" s="70" t="s">
        <v>145</v>
      </c>
      <c r="H5" s="70" t="s">
        <v>146</v>
      </c>
      <c r="I5" s="70" t="s">
        <v>145</v>
      </c>
      <c r="J5" s="70" t="s">
        <v>146</v>
      </c>
      <c r="K5" s="70" t="s">
        <v>145</v>
      </c>
      <c r="L5" s="70" t="s">
        <v>146</v>
      </c>
      <c r="M5" s="70" t="s">
        <v>145</v>
      </c>
      <c r="N5" s="70" t="s">
        <v>146</v>
      </c>
      <c r="O5" s="70" t="s">
        <v>145</v>
      </c>
      <c r="P5" s="70" t="s">
        <v>146</v>
      </c>
      <c r="Q5" s="70" t="s">
        <v>145</v>
      </c>
      <c r="R5" s="70" t="s">
        <v>146</v>
      </c>
      <c r="S5" s="296"/>
      <c r="T5" s="70" t="s">
        <v>147</v>
      </c>
      <c r="U5" s="70" t="s">
        <v>148</v>
      </c>
      <c r="V5" s="71" t="s">
        <v>149</v>
      </c>
      <c r="W5" s="71" t="s">
        <v>150</v>
      </c>
      <c r="X5" s="71" t="s">
        <v>151</v>
      </c>
      <c r="Y5" s="71" t="s">
        <v>152</v>
      </c>
      <c r="Z5" s="71" t="s">
        <v>153</v>
      </c>
    </row>
    <row r="6" spans="1:26" s="79" customFormat="1" ht="38.25" customHeight="1" x14ac:dyDescent="0.2">
      <c r="A6" s="72" t="s">
        <v>154</v>
      </c>
      <c r="B6" s="73" t="s">
        <v>10</v>
      </c>
      <c r="C6" s="74">
        <v>2506953742</v>
      </c>
      <c r="D6" s="74">
        <v>1426740448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5">
        <v>2506953742</v>
      </c>
      <c r="T6" s="75">
        <v>1080213294</v>
      </c>
      <c r="U6" s="75">
        <v>1426740448</v>
      </c>
      <c r="V6" s="76">
        <v>1</v>
      </c>
      <c r="W6" s="77">
        <v>2506953742</v>
      </c>
      <c r="X6" s="78">
        <v>2506953742</v>
      </c>
      <c r="Y6" s="77">
        <v>1426740448</v>
      </c>
      <c r="Z6" s="78">
        <v>1426740448</v>
      </c>
    </row>
    <row r="7" spans="1:26" s="79" customFormat="1" ht="38.25" customHeight="1" x14ac:dyDescent="0.2">
      <c r="A7" s="72" t="s">
        <v>155</v>
      </c>
      <c r="B7" s="73" t="s">
        <v>156</v>
      </c>
      <c r="C7" s="74">
        <v>4059711897</v>
      </c>
      <c r="D7" s="74">
        <v>2117587008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>
        <v>4059711897</v>
      </c>
      <c r="T7" s="75">
        <v>1942124889</v>
      </c>
      <c r="U7" s="75">
        <v>2117587008</v>
      </c>
      <c r="V7" s="76">
        <v>1</v>
      </c>
      <c r="W7" s="77">
        <v>4059711897</v>
      </c>
      <c r="X7" s="78">
        <v>4059711897</v>
      </c>
      <c r="Y7" s="77">
        <v>2117587008</v>
      </c>
      <c r="Z7" s="78">
        <v>2117587008</v>
      </c>
    </row>
    <row r="8" spans="1:26" s="79" customFormat="1" ht="38.25" customHeight="1" x14ac:dyDescent="0.2">
      <c r="A8" s="72" t="s">
        <v>157</v>
      </c>
      <c r="B8" s="73" t="s">
        <v>158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5">
        <v>0</v>
      </c>
      <c r="T8" s="75">
        <v>0</v>
      </c>
      <c r="U8" s="75">
        <v>0</v>
      </c>
      <c r="V8" s="76">
        <v>0</v>
      </c>
      <c r="W8" s="77"/>
      <c r="X8" s="80"/>
      <c r="Y8" s="77"/>
      <c r="Z8" s="77"/>
    </row>
    <row r="9" spans="1:26" s="79" customFormat="1" ht="38.25" customHeight="1" x14ac:dyDescent="0.2">
      <c r="A9" s="72" t="s">
        <v>159</v>
      </c>
      <c r="B9" s="73" t="s">
        <v>160</v>
      </c>
      <c r="C9" s="75">
        <v>598156503</v>
      </c>
      <c r="D9" s="75">
        <v>178392183</v>
      </c>
      <c r="E9" s="75">
        <v>0</v>
      </c>
      <c r="F9" s="75">
        <v>0</v>
      </c>
      <c r="G9" s="75">
        <v>0</v>
      </c>
      <c r="H9" s="75">
        <v>0</v>
      </c>
      <c r="I9" s="75">
        <v>41875127</v>
      </c>
      <c r="J9" s="75">
        <v>41875127</v>
      </c>
      <c r="K9" s="75">
        <v>247175132</v>
      </c>
      <c r="L9" s="75">
        <v>247087386</v>
      </c>
      <c r="M9" s="75">
        <v>263318525</v>
      </c>
      <c r="N9" s="75">
        <v>263318525</v>
      </c>
      <c r="O9" s="75">
        <v>79000000</v>
      </c>
      <c r="P9" s="75">
        <v>0</v>
      </c>
      <c r="Q9" s="75">
        <v>5249476</v>
      </c>
      <c r="R9" s="75">
        <v>5249476</v>
      </c>
      <c r="S9" s="75">
        <v>1234774763</v>
      </c>
      <c r="T9" s="75">
        <v>498852066</v>
      </c>
      <c r="U9" s="75">
        <v>735922697</v>
      </c>
      <c r="V9" s="76"/>
      <c r="W9" s="77"/>
      <c r="X9" s="80"/>
      <c r="Y9" s="77"/>
      <c r="Z9" s="77"/>
    </row>
    <row r="10" spans="1:26" s="79" customFormat="1" ht="45" customHeight="1" x14ac:dyDescent="0.2">
      <c r="A10" s="72" t="s">
        <v>13</v>
      </c>
      <c r="B10" s="73" t="s">
        <v>161</v>
      </c>
      <c r="C10" s="81">
        <v>96900189</v>
      </c>
      <c r="D10" s="74">
        <v>96900189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>
        <v>96900189</v>
      </c>
      <c r="T10" s="75">
        <v>0</v>
      </c>
      <c r="U10" s="75">
        <v>96900189</v>
      </c>
      <c r="V10" s="76">
        <v>1</v>
      </c>
      <c r="W10" s="77">
        <v>96900189</v>
      </c>
      <c r="X10" s="78">
        <v>96900189</v>
      </c>
      <c r="Y10" s="77">
        <v>96900189</v>
      </c>
      <c r="Z10" s="78">
        <v>96900189</v>
      </c>
    </row>
    <row r="11" spans="1:26" s="79" customFormat="1" ht="45" customHeight="1" x14ac:dyDescent="0.2">
      <c r="A11" s="72" t="s">
        <v>15</v>
      </c>
      <c r="B11" s="73" t="s">
        <v>162</v>
      </c>
      <c r="C11" s="74">
        <v>77068390</v>
      </c>
      <c r="D11" s="74">
        <v>77068390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>
        <v>77068390</v>
      </c>
      <c r="T11" s="75">
        <v>0</v>
      </c>
      <c r="U11" s="75">
        <v>77068390</v>
      </c>
      <c r="V11" s="76">
        <v>1</v>
      </c>
      <c r="W11" s="77">
        <v>77068390</v>
      </c>
      <c r="X11" s="78">
        <v>77068390</v>
      </c>
      <c r="Y11" s="77">
        <v>77068390</v>
      </c>
      <c r="Z11" s="78">
        <v>77068390</v>
      </c>
    </row>
    <row r="12" spans="1:26" s="79" customFormat="1" ht="45" customHeight="1" x14ac:dyDescent="0.2">
      <c r="A12" s="72" t="s">
        <v>163</v>
      </c>
      <c r="B12" s="73" t="s">
        <v>164</v>
      </c>
      <c r="C12" s="75"/>
      <c r="D12" s="75"/>
      <c r="E12" s="74"/>
      <c r="F12" s="7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>
        <v>0</v>
      </c>
      <c r="T12" s="75">
        <v>0</v>
      </c>
      <c r="U12" s="75">
        <v>0</v>
      </c>
      <c r="V12" s="76">
        <v>1</v>
      </c>
      <c r="W12" s="77">
        <v>0</v>
      </c>
      <c r="X12" s="80">
        <v>0</v>
      </c>
      <c r="Y12" s="82">
        <v>0</v>
      </c>
      <c r="Z12" s="80">
        <v>0</v>
      </c>
    </row>
    <row r="13" spans="1:26" s="79" customFormat="1" ht="45" customHeight="1" x14ac:dyDescent="0.2">
      <c r="A13" s="72" t="s">
        <v>165</v>
      </c>
      <c r="B13" s="73" t="s">
        <v>166</v>
      </c>
      <c r="C13" s="75"/>
      <c r="D13" s="75"/>
      <c r="E13" s="74"/>
      <c r="F13" s="74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>
        <v>0</v>
      </c>
      <c r="T13" s="75">
        <v>0</v>
      </c>
      <c r="U13" s="75">
        <v>0</v>
      </c>
      <c r="V13" s="76">
        <v>1</v>
      </c>
      <c r="W13" s="77">
        <v>0</v>
      </c>
      <c r="X13" s="78">
        <v>0</v>
      </c>
      <c r="Y13" s="77">
        <v>0</v>
      </c>
      <c r="Z13" s="78">
        <v>0</v>
      </c>
    </row>
    <row r="14" spans="1:26" s="79" customFormat="1" ht="38.25" customHeight="1" x14ac:dyDescent="0.2">
      <c r="A14" s="72" t="s">
        <v>167</v>
      </c>
      <c r="B14" s="73" t="s">
        <v>168</v>
      </c>
      <c r="C14" s="81">
        <v>4423604</v>
      </c>
      <c r="D14" s="81">
        <v>4423604</v>
      </c>
      <c r="E14" s="74">
        <v>0</v>
      </c>
      <c r="F14" s="74">
        <v>0</v>
      </c>
      <c r="G14" s="74">
        <v>0</v>
      </c>
      <c r="H14" s="74">
        <v>0</v>
      </c>
      <c r="I14" s="74">
        <v>41875127</v>
      </c>
      <c r="J14" s="74">
        <v>41875127</v>
      </c>
      <c r="K14" s="74">
        <v>247175132</v>
      </c>
      <c r="L14" s="74">
        <v>247087386</v>
      </c>
      <c r="M14" s="74">
        <v>263318525</v>
      </c>
      <c r="N14" s="74">
        <v>263318525</v>
      </c>
      <c r="O14" s="74">
        <v>79000000</v>
      </c>
      <c r="P14" s="74">
        <v>0</v>
      </c>
      <c r="Q14" s="74">
        <v>5249476</v>
      </c>
      <c r="R14" s="74">
        <v>5249476</v>
      </c>
      <c r="S14" s="75">
        <v>641041864</v>
      </c>
      <c r="T14" s="75">
        <v>79087746</v>
      </c>
      <c r="U14" s="75">
        <v>561954118</v>
      </c>
      <c r="V14" s="76">
        <v>1</v>
      </c>
      <c r="W14" s="77">
        <v>4423604</v>
      </c>
      <c r="X14" s="80">
        <v>4423604</v>
      </c>
      <c r="Y14" s="77">
        <v>4423604</v>
      </c>
      <c r="Z14" s="77">
        <v>4423604</v>
      </c>
    </row>
    <row r="15" spans="1:26" s="79" customFormat="1" ht="38.25" customHeight="1" x14ac:dyDescent="0.2">
      <c r="A15" s="72" t="s">
        <v>169</v>
      </c>
      <c r="B15" s="73" t="s">
        <v>170</v>
      </c>
      <c r="C15" s="74">
        <v>419764320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5">
        <v>419764320</v>
      </c>
      <c r="T15" s="75">
        <v>419764320</v>
      </c>
      <c r="U15" s="75">
        <v>0</v>
      </c>
      <c r="V15" s="76">
        <v>1</v>
      </c>
      <c r="W15" s="77">
        <v>419764320</v>
      </c>
      <c r="X15" s="80">
        <v>419764320</v>
      </c>
      <c r="Y15" s="77">
        <v>0</v>
      </c>
      <c r="Z15" s="77">
        <v>0</v>
      </c>
    </row>
    <row r="16" spans="1:26" s="79" customFormat="1" ht="38.25" customHeight="1" x14ac:dyDescent="0.2">
      <c r="A16" s="72" t="s">
        <v>171</v>
      </c>
      <c r="B16" s="73" t="s">
        <v>172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5">
        <v>0</v>
      </c>
      <c r="T16" s="75">
        <v>0</v>
      </c>
      <c r="U16" s="75">
        <v>0</v>
      </c>
      <c r="V16" s="76">
        <v>1</v>
      </c>
      <c r="W16" s="77">
        <v>0</v>
      </c>
      <c r="X16" s="80">
        <v>0</v>
      </c>
      <c r="Y16" s="77">
        <v>0</v>
      </c>
      <c r="Z16" s="77">
        <v>0</v>
      </c>
    </row>
    <row r="17" spans="1:26" s="79" customFormat="1" ht="38.25" customHeight="1" x14ac:dyDescent="0.2">
      <c r="A17" s="72" t="s">
        <v>173</v>
      </c>
      <c r="B17" s="73" t="s">
        <v>17</v>
      </c>
      <c r="C17" s="75">
        <v>0</v>
      </c>
      <c r="D17" s="75">
        <v>0</v>
      </c>
      <c r="E17" s="75">
        <v>299885271</v>
      </c>
      <c r="F17" s="75">
        <v>0</v>
      </c>
      <c r="G17" s="75">
        <v>0</v>
      </c>
      <c r="H17" s="75">
        <v>0</v>
      </c>
      <c r="I17" s="75">
        <v>200834529</v>
      </c>
      <c r="J17" s="75">
        <v>0</v>
      </c>
      <c r="K17" s="75">
        <v>1611251005</v>
      </c>
      <c r="L17" s="75">
        <v>0</v>
      </c>
      <c r="M17" s="75">
        <v>996195661</v>
      </c>
      <c r="N17" s="75">
        <v>0</v>
      </c>
      <c r="O17" s="75">
        <v>516046871</v>
      </c>
      <c r="P17" s="75">
        <v>0</v>
      </c>
      <c r="Q17" s="75">
        <v>2040638249</v>
      </c>
      <c r="R17" s="75">
        <v>0</v>
      </c>
      <c r="S17" s="75">
        <v>5664851586</v>
      </c>
      <c r="T17" s="75">
        <v>5664851586</v>
      </c>
      <c r="U17" s="75">
        <v>0</v>
      </c>
      <c r="V17" s="76"/>
      <c r="W17" s="77"/>
      <c r="X17" s="80"/>
      <c r="Y17" s="77"/>
      <c r="Z17" s="77"/>
    </row>
    <row r="18" spans="1:26" s="79" customFormat="1" ht="38.25" customHeight="1" x14ac:dyDescent="0.2">
      <c r="A18" s="72" t="s">
        <v>174</v>
      </c>
      <c r="B18" s="73" t="s">
        <v>175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6">
        <v>1</v>
      </c>
      <c r="W18" s="77">
        <v>0</v>
      </c>
      <c r="X18" s="80">
        <v>0</v>
      </c>
      <c r="Y18" s="77">
        <v>0</v>
      </c>
      <c r="Z18" s="77">
        <v>0</v>
      </c>
    </row>
    <row r="19" spans="1:26" s="79" customFormat="1" ht="42.75" x14ac:dyDescent="0.2">
      <c r="A19" s="72" t="s">
        <v>18</v>
      </c>
      <c r="B19" s="73" t="s">
        <v>176</v>
      </c>
      <c r="C19" s="81">
        <v>0</v>
      </c>
      <c r="D19" s="74">
        <v>0</v>
      </c>
      <c r="E19" s="74">
        <v>299885271</v>
      </c>
      <c r="F19" s="74">
        <v>0</v>
      </c>
      <c r="G19" s="74">
        <v>0</v>
      </c>
      <c r="H19" s="74">
        <v>0</v>
      </c>
      <c r="I19" s="74">
        <v>194830597</v>
      </c>
      <c r="J19" s="74">
        <v>0</v>
      </c>
      <c r="K19" s="74">
        <v>1611251005</v>
      </c>
      <c r="L19" s="74">
        <v>0</v>
      </c>
      <c r="M19" s="74">
        <v>974444361</v>
      </c>
      <c r="N19" s="74">
        <v>0</v>
      </c>
      <c r="O19" s="74">
        <v>506493852</v>
      </c>
      <c r="P19" s="74">
        <v>0</v>
      </c>
      <c r="Q19" s="74">
        <v>2040638249</v>
      </c>
      <c r="R19" s="74">
        <v>0</v>
      </c>
      <c r="S19" s="75">
        <v>5627543335</v>
      </c>
      <c r="T19" s="75">
        <v>5627543335</v>
      </c>
      <c r="U19" s="75">
        <v>0</v>
      </c>
      <c r="V19" s="76">
        <v>1</v>
      </c>
      <c r="W19" s="82">
        <v>5627543335</v>
      </c>
      <c r="X19" s="78">
        <v>5627543335</v>
      </c>
      <c r="Y19" s="82">
        <v>0</v>
      </c>
      <c r="Z19" s="78">
        <v>0</v>
      </c>
    </row>
    <row r="20" spans="1:26" s="79" customFormat="1" ht="38.25" customHeight="1" x14ac:dyDescent="0.2">
      <c r="A20" s="72" t="s">
        <v>20</v>
      </c>
      <c r="B20" s="73" t="s">
        <v>177</v>
      </c>
      <c r="C20" s="81"/>
      <c r="D20" s="74"/>
      <c r="E20" s="81"/>
      <c r="F20" s="74"/>
      <c r="G20" s="81"/>
      <c r="H20" s="74"/>
      <c r="I20" s="81"/>
      <c r="J20" s="74"/>
      <c r="K20" s="81"/>
      <c r="L20" s="74"/>
      <c r="M20" s="81"/>
      <c r="N20" s="74"/>
      <c r="O20" s="81"/>
      <c r="P20" s="74"/>
      <c r="Q20" s="81"/>
      <c r="R20" s="74"/>
      <c r="S20" s="75">
        <v>0</v>
      </c>
      <c r="T20" s="75">
        <v>0</v>
      </c>
      <c r="U20" s="75">
        <v>0</v>
      </c>
      <c r="V20" s="76">
        <v>1</v>
      </c>
      <c r="W20" s="77">
        <v>0</v>
      </c>
      <c r="X20" s="78">
        <v>0</v>
      </c>
      <c r="Y20" s="77">
        <v>0</v>
      </c>
      <c r="Z20" s="78">
        <v>0</v>
      </c>
    </row>
    <row r="21" spans="1:26" s="79" customFormat="1" ht="61.5" customHeight="1" x14ac:dyDescent="0.2">
      <c r="A21" s="72" t="s">
        <v>22</v>
      </c>
      <c r="B21" s="73" t="s">
        <v>178</v>
      </c>
      <c r="C21" s="81"/>
      <c r="D21" s="74"/>
      <c r="E21" s="81"/>
      <c r="F21" s="74"/>
      <c r="G21" s="81"/>
      <c r="H21" s="74"/>
      <c r="I21" s="81"/>
      <c r="J21" s="74"/>
      <c r="K21" s="81"/>
      <c r="L21" s="74"/>
      <c r="M21" s="81"/>
      <c r="N21" s="74"/>
      <c r="O21" s="81"/>
      <c r="P21" s="74"/>
      <c r="Q21" s="81"/>
      <c r="R21" s="74"/>
      <c r="S21" s="75">
        <v>0</v>
      </c>
      <c r="T21" s="75">
        <v>0</v>
      </c>
      <c r="U21" s="75">
        <v>0</v>
      </c>
      <c r="V21" s="76">
        <v>1</v>
      </c>
      <c r="W21" s="77">
        <v>0</v>
      </c>
      <c r="X21" s="78">
        <v>0</v>
      </c>
      <c r="Y21" s="77">
        <v>0</v>
      </c>
      <c r="Z21" s="78">
        <v>0</v>
      </c>
    </row>
    <row r="22" spans="1:26" s="79" customFormat="1" ht="45" customHeight="1" x14ac:dyDescent="0.2">
      <c r="A22" s="72" t="s">
        <v>179</v>
      </c>
      <c r="B22" s="73" t="s">
        <v>180</v>
      </c>
      <c r="C22" s="81"/>
      <c r="D22" s="74"/>
      <c r="E22" s="81"/>
      <c r="F22" s="74"/>
      <c r="G22" s="81"/>
      <c r="H22" s="74"/>
      <c r="I22" s="81"/>
      <c r="J22" s="74"/>
      <c r="K22" s="81"/>
      <c r="L22" s="74"/>
      <c r="M22" s="81"/>
      <c r="N22" s="74"/>
      <c r="O22" s="81"/>
      <c r="P22" s="74"/>
      <c r="Q22" s="81"/>
      <c r="R22" s="74"/>
      <c r="S22" s="75">
        <v>0</v>
      </c>
      <c r="T22" s="75">
        <v>0</v>
      </c>
      <c r="U22" s="75">
        <v>0</v>
      </c>
      <c r="V22" s="76">
        <v>1</v>
      </c>
      <c r="W22" s="77">
        <v>0</v>
      </c>
      <c r="X22" s="78">
        <v>0</v>
      </c>
      <c r="Y22" s="77">
        <v>0</v>
      </c>
      <c r="Z22" s="78">
        <v>0</v>
      </c>
    </row>
    <row r="23" spans="1:26" s="79" customFormat="1" ht="45" customHeight="1" x14ac:dyDescent="0.2">
      <c r="A23" s="72" t="s">
        <v>181</v>
      </c>
      <c r="B23" s="73" t="s">
        <v>182</v>
      </c>
      <c r="C23" s="81"/>
      <c r="D23" s="74"/>
      <c r="E23" s="81"/>
      <c r="F23" s="74"/>
      <c r="G23" s="81"/>
      <c r="H23" s="74"/>
      <c r="I23" s="81"/>
      <c r="J23" s="74"/>
      <c r="K23" s="81"/>
      <c r="L23" s="74"/>
      <c r="M23" s="81"/>
      <c r="N23" s="74"/>
      <c r="O23" s="81"/>
      <c r="P23" s="74"/>
      <c r="Q23" s="81"/>
      <c r="R23" s="74"/>
      <c r="S23" s="75">
        <v>0</v>
      </c>
      <c r="T23" s="75">
        <v>0</v>
      </c>
      <c r="U23" s="75">
        <v>0</v>
      </c>
      <c r="V23" s="76">
        <v>0.8</v>
      </c>
      <c r="W23" s="77">
        <v>0</v>
      </c>
      <c r="X23" s="78">
        <v>0</v>
      </c>
      <c r="Y23" s="77">
        <v>0</v>
      </c>
      <c r="Z23" s="78">
        <v>0</v>
      </c>
    </row>
    <row r="24" spans="1:26" s="79" customFormat="1" ht="45" customHeight="1" x14ac:dyDescent="0.2">
      <c r="A24" s="72" t="s">
        <v>183</v>
      </c>
      <c r="B24" s="73" t="s">
        <v>184</v>
      </c>
      <c r="C24" s="81"/>
      <c r="D24" s="74"/>
      <c r="E24" s="81"/>
      <c r="F24" s="74"/>
      <c r="G24" s="81"/>
      <c r="H24" s="74"/>
      <c r="I24" s="81"/>
      <c r="J24" s="74"/>
      <c r="K24" s="81"/>
      <c r="L24" s="74"/>
      <c r="M24" s="81"/>
      <c r="N24" s="74"/>
      <c r="O24" s="81"/>
      <c r="P24" s="74"/>
      <c r="Q24" s="81"/>
      <c r="R24" s="74"/>
      <c r="S24" s="75">
        <v>0</v>
      </c>
      <c r="T24" s="75">
        <v>0</v>
      </c>
      <c r="U24" s="75">
        <v>0</v>
      </c>
      <c r="V24" s="76">
        <v>1</v>
      </c>
      <c r="W24" s="77">
        <v>0</v>
      </c>
      <c r="X24" s="78">
        <v>0</v>
      </c>
      <c r="Y24" s="77">
        <v>0</v>
      </c>
      <c r="Z24" s="78">
        <v>0</v>
      </c>
    </row>
    <row r="25" spans="1:26" s="79" customFormat="1" ht="45" customHeight="1" x14ac:dyDescent="0.2">
      <c r="A25" s="72" t="s">
        <v>185</v>
      </c>
      <c r="B25" s="73" t="s">
        <v>186</v>
      </c>
      <c r="C25" s="81">
        <v>0</v>
      </c>
      <c r="D25" s="74">
        <v>0</v>
      </c>
      <c r="E25" s="81">
        <v>0</v>
      </c>
      <c r="F25" s="74">
        <v>0</v>
      </c>
      <c r="G25" s="81">
        <v>0</v>
      </c>
      <c r="H25" s="74">
        <v>0</v>
      </c>
      <c r="I25" s="81">
        <v>6003932</v>
      </c>
      <c r="J25" s="74">
        <v>0</v>
      </c>
      <c r="K25" s="81">
        <v>0</v>
      </c>
      <c r="L25" s="74">
        <v>0</v>
      </c>
      <c r="M25" s="81">
        <v>21751300</v>
      </c>
      <c r="N25" s="74">
        <v>0</v>
      </c>
      <c r="O25" s="81">
        <v>9553019</v>
      </c>
      <c r="P25" s="74">
        <v>0</v>
      </c>
      <c r="Q25" s="81">
        <v>0</v>
      </c>
      <c r="R25" s="74">
        <v>0</v>
      </c>
      <c r="S25" s="75">
        <v>37308251</v>
      </c>
      <c r="T25" s="75">
        <v>37308251</v>
      </c>
      <c r="U25" s="75">
        <v>0</v>
      </c>
      <c r="V25" s="76">
        <v>1</v>
      </c>
      <c r="W25" s="77">
        <v>0</v>
      </c>
      <c r="X25" s="78">
        <v>0</v>
      </c>
      <c r="Y25" s="77">
        <v>0</v>
      </c>
      <c r="Z25" s="78">
        <v>0</v>
      </c>
    </row>
    <row r="26" spans="1:26" s="79" customFormat="1" ht="45" customHeight="1" x14ac:dyDescent="0.2">
      <c r="A26" s="72" t="s">
        <v>187</v>
      </c>
      <c r="B26" s="73" t="s">
        <v>188</v>
      </c>
      <c r="C26" s="81">
        <v>0</v>
      </c>
      <c r="D26" s="74">
        <v>0</v>
      </c>
      <c r="E26" s="81">
        <v>0</v>
      </c>
      <c r="F26" s="74">
        <v>0</v>
      </c>
      <c r="G26" s="81">
        <v>0</v>
      </c>
      <c r="H26" s="74">
        <v>0</v>
      </c>
      <c r="I26" s="81">
        <v>0</v>
      </c>
      <c r="J26" s="74">
        <v>0</v>
      </c>
      <c r="K26" s="81">
        <v>0</v>
      </c>
      <c r="L26" s="74">
        <v>0</v>
      </c>
      <c r="M26" s="81">
        <v>0</v>
      </c>
      <c r="N26" s="74">
        <v>0</v>
      </c>
      <c r="O26" s="81">
        <v>0</v>
      </c>
      <c r="P26" s="74">
        <v>0</v>
      </c>
      <c r="Q26" s="81">
        <v>0</v>
      </c>
      <c r="R26" s="74">
        <v>0</v>
      </c>
      <c r="S26" s="75">
        <v>0</v>
      </c>
      <c r="T26" s="75">
        <v>0</v>
      </c>
      <c r="U26" s="75">
        <v>0</v>
      </c>
      <c r="V26" s="76">
        <v>0.5</v>
      </c>
      <c r="W26" s="77">
        <v>0</v>
      </c>
      <c r="X26" s="80">
        <v>0</v>
      </c>
      <c r="Y26" s="77">
        <v>0</v>
      </c>
      <c r="Z26" s="77">
        <v>0</v>
      </c>
    </row>
    <row r="27" spans="1:26" s="79" customFormat="1" ht="38.25" customHeight="1" x14ac:dyDescent="0.2">
      <c r="A27" s="72" t="s">
        <v>189</v>
      </c>
      <c r="B27" s="73" t="s">
        <v>190</v>
      </c>
      <c r="C27" s="81">
        <v>0</v>
      </c>
      <c r="D27" s="74">
        <v>0</v>
      </c>
      <c r="E27" s="81">
        <v>0</v>
      </c>
      <c r="F27" s="74">
        <v>0</v>
      </c>
      <c r="G27" s="81">
        <v>0</v>
      </c>
      <c r="H27" s="74">
        <v>0</v>
      </c>
      <c r="I27" s="81">
        <v>0</v>
      </c>
      <c r="J27" s="74">
        <v>0</v>
      </c>
      <c r="K27" s="81">
        <v>0</v>
      </c>
      <c r="L27" s="74">
        <v>0</v>
      </c>
      <c r="M27" s="81">
        <v>0</v>
      </c>
      <c r="N27" s="74">
        <v>0</v>
      </c>
      <c r="O27" s="81">
        <v>0</v>
      </c>
      <c r="P27" s="74">
        <v>0</v>
      </c>
      <c r="Q27" s="81">
        <v>0</v>
      </c>
      <c r="R27" s="74">
        <v>0</v>
      </c>
      <c r="S27" s="75">
        <v>0</v>
      </c>
      <c r="T27" s="75">
        <v>0</v>
      </c>
      <c r="U27" s="75">
        <v>0</v>
      </c>
      <c r="V27" s="76">
        <v>0.5</v>
      </c>
      <c r="W27" s="77">
        <v>0</v>
      </c>
      <c r="X27" s="80">
        <v>0</v>
      </c>
      <c r="Y27" s="77">
        <v>0</v>
      </c>
      <c r="Z27" s="77">
        <v>0</v>
      </c>
    </row>
    <row r="28" spans="1:26" s="79" customFormat="1" ht="38.25" customHeight="1" x14ac:dyDescent="0.2">
      <c r="A28" s="72" t="s">
        <v>191</v>
      </c>
      <c r="B28" s="73" t="s">
        <v>192</v>
      </c>
      <c r="C28" s="81">
        <v>0</v>
      </c>
      <c r="D28" s="74">
        <v>0</v>
      </c>
      <c r="E28" s="81">
        <v>0</v>
      </c>
      <c r="F28" s="74">
        <v>0</v>
      </c>
      <c r="G28" s="81">
        <v>0</v>
      </c>
      <c r="H28" s="74">
        <v>0</v>
      </c>
      <c r="I28" s="81">
        <v>0</v>
      </c>
      <c r="J28" s="74">
        <v>0</v>
      </c>
      <c r="K28" s="81">
        <v>0</v>
      </c>
      <c r="L28" s="74">
        <v>0</v>
      </c>
      <c r="M28" s="81">
        <v>0</v>
      </c>
      <c r="N28" s="74">
        <v>0</v>
      </c>
      <c r="O28" s="81">
        <v>0</v>
      </c>
      <c r="P28" s="74">
        <v>0</v>
      </c>
      <c r="Q28" s="81">
        <v>0</v>
      </c>
      <c r="R28" s="74">
        <v>0</v>
      </c>
      <c r="S28" s="75">
        <v>0</v>
      </c>
      <c r="T28" s="75">
        <v>0</v>
      </c>
      <c r="U28" s="75">
        <v>0</v>
      </c>
      <c r="V28" s="76">
        <v>1</v>
      </c>
      <c r="W28" s="77">
        <v>0</v>
      </c>
      <c r="X28" s="80">
        <v>0</v>
      </c>
      <c r="Y28" s="77">
        <v>0</v>
      </c>
      <c r="Z28" s="77">
        <v>0</v>
      </c>
    </row>
    <row r="29" spans="1:26" s="79" customFormat="1" ht="38.25" customHeight="1" x14ac:dyDescent="0.2">
      <c r="A29" s="72" t="s">
        <v>193</v>
      </c>
      <c r="B29" s="73" t="s">
        <v>194</v>
      </c>
      <c r="C29" s="81">
        <v>0</v>
      </c>
      <c r="D29" s="74">
        <v>0</v>
      </c>
      <c r="E29" s="81">
        <v>0</v>
      </c>
      <c r="F29" s="74">
        <v>0</v>
      </c>
      <c r="G29" s="81">
        <v>0</v>
      </c>
      <c r="H29" s="74">
        <v>0</v>
      </c>
      <c r="I29" s="81">
        <v>0</v>
      </c>
      <c r="J29" s="74">
        <v>0</v>
      </c>
      <c r="K29" s="81">
        <v>0</v>
      </c>
      <c r="L29" s="74">
        <v>0</v>
      </c>
      <c r="M29" s="81">
        <v>0</v>
      </c>
      <c r="N29" s="74">
        <v>0</v>
      </c>
      <c r="O29" s="81">
        <v>0</v>
      </c>
      <c r="P29" s="74">
        <v>0</v>
      </c>
      <c r="Q29" s="81">
        <v>0</v>
      </c>
      <c r="R29" s="74">
        <v>0</v>
      </c>
      <c r="S29" s="75">
        <v>0</v>
      </c>
      <c r="T29" s="75">
        <v>0</v>
      </c>
      <c r="U29" s="75">
        <v>0</v>
      </c>
      <c r="V29" s="76">
        <v>0.5</v>
      </c>
      <c r="W29" s="77">
        <v>0</v>
      </c>
      <c r="X29" s="80">
        <v>0</v>
      </c>
      <c r="Y29" s="77">
        <v>0</v>
      </c>
      <c r="Z29" s="77">
        <v>0</v>
      </c>
    </row>
    <row r="30" spans="1:26" s="79" customFormat="1" ht="39" customHeight="1" x14ac:dyDescent="0.2">
      <c r="A30" s="72" t="s">
        <v>195</v>
      </c>
      <c r="B30" s="73" t="s">
        <v>196</v>
      </c>
      <c r="C30" s="81">
        <v>150040952</v>
      </c>
      <c r="D30" s="74">
        <v>27608362</v>
      </c>
      <c r="E30" s="74">
        <v>634923595</v>
      </c>
      <c r="F30" s="74">
        <v>255585400</v>
      </c>
      <c r="G30" s="74">
        <v>347811615</v>
      </c>
      <c r="H30" s="74">
        <v>196543550</v>
      </c>
      <c r="I30" s="74">
        <v>1994630540</v>
      </c>
      <c r="J30" s="74">
        <v>973952921</v>
      </c>
      <c r="K30" s="74">
        <v>3468279147</v>
      </c>
      <c r="L30" s="74">
        <v>1874335041</v>
      </c>
      <c r="M30" s="74">
        <v>5391461914</v>
      </c>
      <c r="N30" s="74">
        <v>2505514505</v>
      </c>
      <c r="O30" s="74">
        <v>7887795360</v>
      </c>
      <c r="P30" s="74">
        <v>2389559950</v>
      </c>
      <c r="Q30" s="74">
        <v>13308185563</v>
      </c>
      <c r="R30" s="74">
        <v>4822427515</v>
      </c>
      <c r="S30" s="75">
        <v>33183128686</v>
      </c>
      <c r="T30" s="75">
        <v>20137601442</v>
      </c>
      <c r="U30" s="75">
        <v>13045527244</v>
      </c>
      <c r="V30" s="76">
        <v>0.5</v>
      </c>
      <c r="W30" s="77">
        <v>982735210</v>
      </c>
      <c r="X30" s="80">
        <v>491367605</v>
      </c>
      <c r="Y30" s="77">
        <v>452128950</v>
      </c>
      <c r="Z30" s="77">
        <v>226064475</v>
      </c>
    </row>
    <row r="31" spans="1:26" s="79" customFormat="1" ht="39" customHeight="1" x14ac:dyDescent="0.2">
      <c r="A31" s="72" t="s">
        <v>43</v>
      </c>
      <c r="B31" s="73" t="s">
        <v>197</v>
      </c>
      <c r="C31" s="81">
        <v>106926101</v>
      </c>
      <c r="D31" s="74">
        <v>11629</v>
      </c>
      <c r="E31" s="74">
        <v>318064153</v>
      </c>
      <c r="F31" s="74">
        <v>75644</v>
      </c>
      <c r="G31" s="74">
        <v>47224043</v>
      </c>
      <c r="H31" s="74">
        <v>0</v>
      </c>
      <c r="I31" s="74">
        <v>741892866</v>
      </c>
      <c r="J31" s="74">
        <v>152693</v>
      </c>
      <c r="K31" s="74">
        <v>1171973737</v>
      </c>
      <c r="L31" s="74">
        <v>252913</v>
      </c>
      <c r="M31" s="74">
        <v>2447279022</v>
      </c>
      <c r="N31" s="74">
        <v>427086</v>
      </c>
      <c r="O31" s="74">
        <v>5106772612</v>
      </c>
      <c r="P31" s="74">
        <v>714721</v>
      </c>
      <c r="Q31" s="74">
        <v>7768222074</v>
      </c>
      <c r="R31" s="74">
        <v>388499</v>
      </c>
      <c r="S31" s="75">
        <v>17708354608</v>
      </c>
      <c r="T31" s="75">
        <v>17706331423</v>
      </c>
      <c r="U31" s="75">
        <v>2023185</v>
      </c>
      <c r="V31" s="76">
        <v>0</v>
      </c>
      <c r="W31" s="77">
        <v>365288196</v>
      </c>
      <c r="X31" s="80">
        <v>0</v>
      </c>
      <c r="Y31" s="77">
        <v>75644</v>
      </c>
      <c r="Z31" s="77">
        <v>0</v>
      </c>
    </row>
    <row r="32" spans="1:26" s="79" customFormat="1" ht="38.25" customHeight="1" x14ac:dyDescent="0.2">
      <c r="A32" s="72" t="s">
        <v>198</v>
      </c>
      <c r="B32" s="73" t="s">
        <v>199</v>
      </c>
      <c r="C32" s="81">
        <v>390833144</v>
      </c>
      <c r="D32" s="74">
        <v>53752203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>
        <v>390833144</v>
      </c>
      <c r="T32" s="75">
        <v>337080941</v>
      </c>
      <c r="U32" s="75">
        <v>53752203</v>
      </c>
      <c r="V32" s="76">
        <v>0</v>
      </c>
      <c r="W32" s="77">
        <v>0</v>
      </c>
      <c r="X32" s="80">
        <v>0</v>
      </c>
      <c r="Y32" s="77">
        <v>0</v>
      </c>
      <c r="Z32" s="77">
        <v>0</v>
      </c>
    </row>
    <row r="33" spans="1:32" s="79" customFormat="1" ht="38.25" customHeight="1" x14ac:dyDescent="0.2">
      <c r="A33" s="72">
        <v>11</v>
      </c>
      <c r="B33" s="73" t="s">
        <v>28</v>
      </c>
      <c r="C33" s="74">
        <v>432844894</v>
      </c>
      <c r="D33" s="74">
        <v>0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>
        <v>432844894</v>
      </c>
      <c r="T33" s="75">
        <v>432844894</v>
      </c>
      <c r="U33" s="75">
        <v>0</v>
      </c>
      <c r="V33" s="76">
        <v>0</v>
      </c>
      <c r="W33" s="77">
        <v>0</v>
      </c>
      <c r="X33" s="80">
        <v>0</v>
      </c>
      <c r="Y33" s="77">
        <v>0</v>
      </c>
      <c r="Z33" s="77">
        <v>0</v>
      </c>
    </row>
    <row r="34" spans="1:32" s="79" customFormat="1" ht="38.25" customHeight="1" x14ac:dyDescent="0.2">
      <c r="A34" s="72" t="s">
        <v>200</v>
      </c>
      <c r="B34" s="73" t="s">
        <v>201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6">
        <v>0</v>
      </c>
      <c r="W34" s="77">
        <v>0</v>
      </c>
      <c r="X34" s="80">
        <v>0</v>
      </c>
      <c r="Y34" s="77">
        <v>0</v>
      </c>
      <c r="Z34" s="77">
        <v>0</v>
      </c>
    </row>
    <row r="35" spans="1:32" s="79" customFormat="1" ht="45" customHeight="1" x14ac:dyDescent="0.2">
      <c r="A35" s="72" t="s">
        <v>54</v>
      </c>
      <c r="B35" s="73" t="s">
        <v>202</v>
      </c>
      <c r="C35" s="81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5">
        <v>0</v>
      </c>
      <c r="T35" s="75">
        <v>0</v>
      </c>
      <c r="U35" s="75">
        <v>0</v>
      </c>
      <c r="V35" s="76">
        <v>1</v>
      </c>
      <c r="W35" s="77">
        <v>0</v>
      </c>
      <c r="X35" s="78">
        <v>0</v>
      </c>
      <c r="Y35" s="77">
        <v>0</v>
      </c>
      <c r="Z35" s="78">
        <v>0</v>
      </c>
    </row>
    <row r="36" spans="1:32" s="79" customFormat="1" ht="38.25" customHeight="1" x14ac:dyDescent="0.2">
      <c r="A36" s="72" t="s">
        <v>56</v>
      </c>
      <c r="B36" s="73" t="s">
        <v>203</v>
      </c>
      <c r="C36" s="81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>
        <v>0</v>
      </c>
      <c r="T36" s="75">
        <v>0</v>
      </c>
      <c r="U36" s="75">
        <v>0</v>
      </c>
      <c r="V36" s="76">
        <v>0</v>
      </c>
      <c r="W36" s="77"/>
      <c r="X36" s="80"/>
      <c r="Y36" s="77"/>
      <c r="Z36" s="77"/>
    </row>
    <row r="37" spans="1:32" s="79" customFormat="1" ht="38.25" customHeight="1" x14ac:dyDescent="0.2">
      <c r="A37" s="72" t="s">
        <v>204</v>
      </c>
      <c r="B37" s="73" t="s">
        <v>205</v>
      </c>
      <c r="C37" s="81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>
        <v>1325121325</v>
      </c>
      <c r="R37" s="74">
        <v>0</v>
      </c>
      <c r="S37" s="75">
        <v>1325121325</v>
      </c>
      <c r="T37" s="75">
        <v>1325121325</v>
      </c>
      <c r="U37" s="75">
        <v>0</v>
      </c>
      <c r="V37" s="76">
        <v>0</v>
      </c>
      <c r="W37" s="77"/>
      <c r="X37" s="80"/>
      <c r="Y37" s="77"/>
      <c r="Z37" s="77"/>
    </row>
    <row r="38" spans="1:32" s="79" customFormat="1" ht="38.25" customHeight="1" x14ac:dyDescent="0.2">
      <c r="A38" s="72" t="s">
        <v>206</v>
      </c>
      <c r="B38" s="73" t="s">
        <v>53</v>
      </c>
      <c r="C38" s="81">
        <v>87620086</v>
      </c>
      <c r="D38" s="74">
        <v>0</v>
      </c>
      <c r="E38" s="74">
        <v>71243</v>
      </c>
      <c r="F38" s="74">
        <v>0</v>
      </c>
      <c r="G38" s="74">
        <v>15429590</v>
      </c>
      <c r="H38" s="74">
        <v>0</v>
      </c>
      <c r="I38" s="74">
        <v>7563915</v>
      </c>
      <c r="J38" s="74">
        <v>0</v>
      </c>
      <c r="K38" s="74">
        <v>7648921</v>
      </c>
      <c r="L38" s="74">
        <v>0</v>
      </c>
      <c r="M38" s="74">
        <v>19498215</v>
      </c>
      <c r="N38" s="74">
        <v>0</v>
      </c>
      <c r="O38" s="74">
        <v>1657403</v>
      </c>
      <c r="P38" s="74">
        <v>0</v>
      </c>
      <c r="Q38" s="74">
        <v>1815707</v>
      </c>
      <c r="R38" s="74">
        <v>0</v>
      </c>
      <c r="S38" s="75">
        <v>141305080</v>
      </c>
      <c r="T38" s="75">
        <v>141305080</v>
      </c>
      <c r="U38" s="75">
        <v>0</v>
      </c>
      <c r="V38" s="76">
        <v>0</v>
      </c>
      <c r="W38" s="77"/>
      <c r="X38" s="80"/>
      <c r="Y38" s="77"/>
      <c r="Z38" s="77"/>
    </row>
    <row r="39" spans="1:32" s="79" customFormat="1" ht="38.25" customHeight="1" x14ac:dyDescent="0.2">
      <c r="A39" s="72" t="s">
        <v>73</v>
      </c>
      <c r="B39" s="73" t="s">
        <v>207</v>
      </c>
      <c r="C39" s="81">
        <v>891298894</v>
      </c>
      <c r="D39" s="81">
        <v>0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75">
        <v>891298894</v>
      </c>
      <c r="T39" s="75">
        <v>891298894</v>
      </c>
      <c r="U39" s="75">
        <v>0</v>
      </c>
      <c r="V39" s="76">
        <v>0</v>
      </c>
      <c r="W39" s="77"/>
      <c r="X39" s="80"/>
      <c r="Y39" s="77"/>
      <c r="Z39" s="77"/>
    </row>
    <row r="40" spans="1:32" s="79" customFormat="1" ht="38.25" customHeight="1" x14ac:dyDescent="0.2">
      <c r="A40" s="72" t="s">
        <v>76</v>
      </c>
      <c r="B40" s="73" t="s">
        <v>208</v>
      </c>
      <c r="C40" s="81">
        <v>0</v>
      </c>
      <c r="D40" s="75"/>
      <c r="E40" s="74"/>
      <c r="F40" s="75"/>
      <c r="G40" s="74"/>
      <c r="H40" s="75"/>
      <c r="I40" s="74"/>
      <c r="J40" s="75"/>
      <c r="K40" s="74"/>
      <c r="L40" s="75"/>
      <c r="M40" s="74"/>
      <c r="N40" s="75"/>
      <c r="O40" s="74"/>
      <c r="P40" s="75"/>
      <c r="Q40" s="74"/>
      <c r="R40" s="75"/>
      <c r="S40" s="75">
        <v>0</v>
      </c>
      <c r="T40" s="75">
        <v>0</v>
      </c>
      <c r="U40" s="75">
        <v>0</v>
      </c>
      <c r="V40" s="76">
        <v>0</v>
      </c>
      <c r="W40" s="77"/>
      <c r="X40" s="80"/>
      <c r="Y40" s="77"/>
      <c r="Z40" s="77"/>
    </row>
    <row r="41" spans="1:32" s="79" customFormat="1" ht="38.25" customHeight="1" x14ac:dyDescent="0.2">
      <c r="A41" s="72" t="s">
        <v>78</v>
      </c>
      <c r="B41" s="73" t="s">
        <v>209</v>
      </c>
      <c r="C41" s="81">
        <v>137572</v>
      </c>
      <c r="D41" s="74">
        <v>137572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>
        <v>137572</v>
      </c>
      <c r="T41" s="75">
        <v>0</v>
      </c>
      <c r="U41" s="75">
        <v>137572</v>
      </c>
      <c r="V41" s="76">
        <v>0</v>
      </c>
      <c r="W41" s="77"/>
      <c r="X41" s="80"/>
      <c r="Y41" s="77"/>
      <c r="Z41" s="77"/>
    </row>
    <row r="42" spans="1:32" s="79" customFormat="1" ht="38.25" customHeight="1" x14ac:dyDescent="0.2">
      <c r="A42" s="72" t="s">
        <v>80</v>
      </c>
      <c r="B42" s="73" t="s">
        <v>210</v>
      </c>
      <c r="C42" s="81">
        <v>167227970</v>
      </c>
      <c r="D42" s="74">
        <v>11780294</v>
      </c>
      <c r="E42" s="74">
        <v>428450316</v>
      </c>
      <c r="F42" s="74">
        <v>75258668</v>
      </c>
      <c r="G42" s="74">
        <v>146461141</v>
      </c>
      <c r="H42" s="74">
        <v>13446803</v>
      </c>
      <c r="I42" s="74">
        <v>5532633</v>
      </c>
      <c r="J42" s="74">
        <v>5451809</v>
      </c>
      <c r="K42" s="74">
        <v>492001</v>
      </c>
      <c r="L42" s="74">
        <v>492001</v>
      </c>
      <c r="M42" s="74">
        <v>1680</v>
      </c>
      <c r="N42" s="74">
        <v>0</v>
      </c>
      <c r="O42" s="74">
        <v>1184728</v>
      </c>
      <c r="P42" s="74">
        <v>0</v>
      </c>
      <c r="Q42" s="74">
        <v>26161</v>
      </c>
      <c r="R42" s="74">
        <v>0</v>
      </c>
      <c r="S42" s="75">
        <v>749376630</v>
      </c>
      <c r="T42" s="75">
        <v>642947055</v>
      </c>
      <c r="U42" s="75">
        <v>106429575</v>
      </c>
      <c r="V42" s="76">
        <v>0.5</v>
      </c>
      <c r="W42" s="82">
        <v>574911457</v>
      </c>
      <c r="X42" s="80">
        <v>287455728.5</v>
      </c>
      <c r="Y42" s="82">
        <v>88705471</v>
      </c>
      <c r="Z42" s="82">
        <v>44352735.5</v>
      </c>
    </row>
    <row r="43" spans="1:32" s="79" customFormat="1" ht="38.25" customHeight="1" x14ac:dyDescent="0.2">
      <c r="A43" s="72" t="s">
        <v>211</v>
      </c>
      <c r="B43" s="73" t="s">
        <v>212</v>
      </c>
      <c r="C43" s="81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5">
        <v>0</v>
      </c>
      <c r="T43" s="75">
        <v>0</v>
      </c>
      <c r="U43" s="75">
        <v>0</v>
      </c>
      <c r="V43" s="76">
        <v>1</v>
      </c>
      <c r="W43" s="82">
        <v>0</v>
      </c>
      <c r="X43" s="80">
        <v>0</v>
      </c>
      <c r="Y43" s="82">
        <v>0</v>
      </c>
      <c r="Z43" s="82">
        <v>0</v>
      </c>
    </row>
    <row r="44" spans="1:32" s="79" customFormat="1" ht="38.25" customHeight="1" x14ac:dyDescent="0.2">
      <c r="A44" s="72" t="s">
        <v>213</v>
      </c>
      <c r="B44" s="73" t="s">
        <v>214</v>
      </c>
      <c r="C44" s="81"/>
      <c r="D44" s="81"/>
      <c r="E44" s="74">
        <v>869076</v>
      </c>
      <c r="F44" s="74">
        <v>869076</v>
      </c>
      <c r="G44" s="74">
        <v>1534851</v>
      </c>
      <c r="H44" s="74">
        <v>1534851</v>
      </c>
      <c r="I44" s="74">
        <v>0</v>
      </c>
      <c r="J44" s="74">
        <v>0</v>
      </c>
      <c r="K44" s="74"/>
      <c r="L44" s="74"/>
      <c r="M44" s="74"/>
      <c r="N44" s="74"/>
      <c r="O44" s="74"/>
      <c r="P44" s="74"/>
      <c r="Q44" s="74"/>
      <c r="R44" s="74"/>
      <c r="S44" s="75">
        <v>2403927</v>
      </c>
      <c r="T44" s="75">
        <v>0</v>
      </c>
      <c r="U44" s="75">
        <v>2403927</v>
      </c>
      <c r="V44" s="76">
        <v>1</v>
      </c>
      <c r="W44" s="82">
        <v>2403927</v>
      </c>
      <c r="X44" s="80">
        <v>2403927</v>
      </c>
      <c r="Y44" s="82">
        <v>2403927</v>
      </c>
      <c r="Z44" s="82">
        <v>2403927</v>
      </c>
    </row>
    <row r="45" spans="1:32" s="79" customFormat="1" ht="38.25" customHeight="1" x14ac:dyDescent="0.2">
      <c r="A45" s="72" t="s">
        <v>82</v>
      </c>
      <c r="B45" s="73" t="s">
        <v>215</v>
      </c>
      <c r="C45" s="81"/>
      <c r="D45" s="74"/>
      <c r="E45" s="74">
        <v>1114686591</v>
      </c>
      <c r="F45" s="74">
        <v>159183569</v>
      </c>
      <c r="G45" s="74">
        <v>280160</v>
      </c>
      <c r="H45" s="74">
        <v>0</v>
      </c>
      <c r="I45" s="74">
        <v>4346947</v>
      </c>
      <c r="J45" s="74">
        <v>0</v>
      </c>
      <c r="K45" s="74">
        <v>5090846</v>
      </c>
      <c r="L45" s="74">
        <v>0</v>
      </c>
      <c r="M45" s="74">
        <v>10241563</v>
      </c>
      <c r="N45" s="74">
        <v>0</v>
      </c>
      <c r="O45" s="74">
        <v>22759479</v>
      </c>
      <c r="P45" s="74">
        <v>0</v>
      </c>
      <c r="Q45" s="74">
        <v>74006827</v>
      </c>
      <c r="R45" s="74">
        <v>0</v>
      </c>
      <c r="S45" s="75">
        <v>1231412413</v>
      </c>
      <c r="T45" s="75">
        <v>1072228844</v>
      </c>
      <c r="U45" s="75">
        <v>159183569</v>
      </c>
      <c r="V45" s="76">
        <v>0</v>
      </c>
      <c r="W45" s="82"/>
      <c r="X45" s="80"/>
      <c r="Y45" s="82"/>
      <c r="Z45" s="82"/>
    </row>
    <row r="46" spans="1:32" s="79" customFormat="1" ht="38.25" customHeight="1" x14ac:dyDescent="0.2">
      <c r="A46" s="72" t="s">
        <v>84</v>
      </c>
      <c r="B46" s="73" t="s">
        <v>216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5">
        <v>0</v>
      </c>
      <c r="T46" s="75">
        <v>0</v>
      </c>
      <c r="U46" s="75">
        <v>0</v>
      </c>
      <c r="V46" s="76">
        <v>1</v>
      </c>
      <c r="W46" s="82">
        <v>0</v>
      </c>
      <c r="X46" s="80">
        <v>0</v>
      </c>
      <c r="Y46" s="82">
        <v>0</v>
      </c>
      <c r="Z46" s="82">
        <v>0</v>
      </c>
    </row>
    <row r="47" spans="1:32" s="88" customFormat="1" ht="32.25" customHeight="1" x14ac:dyDescent="0.2">
      <c r="A47" s="83" t="s">
        <v>86</v>
      </c>
      <c r="B47" s="84" t="s">
        <v>217</v>
      </c>
      <c r="C47" s="85">
        <v>9284825654</v>
      </c>
      <c r="D47" s="85">
        <v>3815998070</v>
      </c>
      <c r="E47" s="85">
        <v>2478886092</v>
      </c>
      <c r="F47" s="85">
        <v>490896713</v>
      </c>
      <c r="G47" s="85">
        <v>511517357</v>
      </c>
      <c r="H47" s="85">
        <v>211525204</v>
      </c>
      <c r="I47" s="85">
        <v>2254783691</v>
      </c>
      <c r="J47" s="85">
        <v>1021279857</v>
      </c>
      <c r="K47" s="85">
        <v>5339937052</v>
      </c>
      <c r="L47" s="85">
        <v>2121914428</v>
      </c>
      <c r="M47" s="85">
        <v>6680717558</v>
      </c>
      <c r="N47" s="85">
        <v>2768833030</v>
      </c>
      <c r="O47" s="85">
        <v>8508443841</v>
      </c>
      <c r="P47" s="85">
        <v>2389559950</v>
      </c>
      <c r="Q47" s="85">
        <v>16755043308</v>
      </c>
      <c r="R47" s="85">
        <v>4827676991</v>
      </c>
      <c r="S47" s="85">
        <v>51814154553</v>
      </c>
      <c r="T47" s="85">
        <v>34166470310</v>
      </c>
      <c r="U47" s="85">
        <v>17647684243</v>
      </c>
      <c r="V47" s="86"/>
      <c r="W47" s="86"/>
      <c r="X47" s="86">
        <v>1205415184.5</v>
      </c>
      <c r="Y47" s="86"/>
      <c r="Z47" s="86">
        <v>277244741.5</v>
      </c>
      <c r="AA47" s="87">
        <v>51814154553</v>
      </c>
      <c r="AB47" s="87">
        <v>34166470310</v>
      </c>
      <c r="AC47" s="87">
        <v>17647684243</v>
      </c>
      <c r="AD47" s="87"/>
      <c r="AE47" s="87"/>
      <c r="AF47" s="87"/>
    </row>
    <row r="48" spans="1:32" s="93" customFormat="1" ht="15" x14ac:dyDescent="0.2">
      <c r="A48" s="89"/>
      <c r="B48" s="90" t="s">
        <v>218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6"/>
      <c r="W48" s="82"/>
      <c r="X48" s="82"/>
      <c r="Y48" s="82"/>
      <c r="Z48" s="82"/>
      <c r="AA48" s="91">
        <v>0</v>
      </c>
      <c r="AB48" s="91">
        <v>0</v>
      </c>
      <c r="AC48" s="91">
        <v>0</v>
      </c>
      <c r="AD48" s="92"/>
      <c r="AE48" s="92"/>
      <c r="AF48" s="92"/>
    </row>
    <row r="49" spans="1:32" s="96" customFormat="1" ht="25.5" customHeight="1" x14ac:dyDescent="0.2">
      <c r="A49" s="89">
        <v>1</v>
      </c>
      <c r="B49" s="73" t="s">
        <v>219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4400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5">
        <v>4400</v>
      </c>
      <c r="T49" s="75">
        <v>4400</v>
      </c>
      <c r="U49" s="75">
        <v>0</v>
      </c>
      <c r="V49" s="76"/>
      <c r="W49" s="82"/>
      <c r="X49" s="82"/>
      <c r="Y49" s="82"/>
      <c r="Z49" s="82"/>
      <c r="AA49" s="94">
        <v>4400</v>
      </c>
      <c r="AB49" s="94">
        <v>4400</v>
      </c>
      <c r="AC49" s="94">
        <v>0</v>
      </c>
      <c r="AD49" s="95">
        <v>0</v>
      </c>
      <c r="AE49" s="95">
        <v>0</v>
      </c>
      <c r="AF49" s="95">
        <v>0</v>
      </c>
    </row>
    <row r="50" spans="1:32" s="96" customFormat="1" ht="31.5" customHeight="1" x14ac:dyDescent="0.2">
      <c r="A50" s="89"/>
      <c r="B50" s="73" t="s">
        <v>220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5">
        <v>0</v>
      </c>
      <c r="T50" s="75">
        <v>0</v>
      </c>
      <c r="U50" s="75">
        <v>0</v>
      </c>
      <c r="V50" s="76"/>
      <c r="W50" s="82"/>
      <c r="X50" s="82"/>
      <c r="Y50" s="82"/>
      <c r="Z50" s="82"/>
      <c r="AA50" s="94">
        <v>0</v>
      </c>
      <c r="AB50" s="94">
        <v>0</v>
      </c>
      <c r="AC50" s="94">
        <v>0</v>
      </c>
      <c r="AD50" s="97"/>
      <c r="AE50" s="97"/>
      <c r="AF50" s="97"/>
    </row>
    <row r="51" spans="1:32" s="96" customFormat="1" ht="25.5" customHeight="1" x14ac:dyDescent="0.2">
      <c r="A51" s="89">
        <v>2</v>
      </c>
      <c r="B51" s="73" t="s">
        <v>221</v>
      </c>
      <c r="C51" s="74">
        <v>0</v>
      </c>
      <c r="D51" s="74">
        <v>0</v>
      </c>
      <c r="E51" s="74">
        <v>446507</v>
      </c>
      <c r="F51" s="74">
        <v>446507</v>
      </c>
      <c r="G51" s="74">
        <v>772734</v>
      </c>
      <c r="H51" s="74">
        <v>0</v>
      </c>
      <c r="I51" s="74">
        <v>1454403</v>
      </c>
      <c r="J51" s="74">
        <v>579237</v>
      </c>
      <c r="K51" s="74">
        <v>18795489</v>
      </c>
      <c r="L51" s="74">
        <v>0</v>
      </c>
      <c r="M51" s="74">
        <v>8048326</v>
      </c>
      <c r="N51" s="74">
        <v>2431976</v>
      </c>
      <c r="O51" s="74">
        <v>24158370</v>
      </c>
      <c r="P51" s="74">
        <v>1343729</v>
      </c>
      <c r="Q51" s="74">
        <v>5613700</v>
      </c>
      <c r="R51" s="74">
        <v>3598976</v>
      </c>
      <c r="S51" s="75">
        <v>59289529</v>
      </c>
      <c r="T51" s="75">
        <v>50889104</v>
      </c>
      <c r="U51" s="75">
        <v>8400425</v>
      </c>
      <c r="V51" s="76"/>
      <c r="W51" s="82"/>
      <c r="X51" s="82"/>
      <c r="Y51" s="82"/>
      <c r="Z51" s="82"/>
      <c r="AA51" s="94">
        <v>59289529</v>
      </c>
      <c r="AB51" s="94">
        <v>50889104</v>
      </c>
      <c r="AC51" s="94">
        <v>8400425</v>
      </c>
      <c r="AD51" s="95">
        <v>0</v>
      </c>
      <c r="AE51" s="95">
        <v>0</v>
      </c>
      <c r="AF51" s="95">
        <v>0</v>
      </c>
    </row>
    <row r="52" spans="1:32" s="96" customFormat="1" ht="28.5" x14ac:dyDescent="0.2">
      <c r="A52" s="89"/>
      <c r="B52" s="73" t="s">
        <v>222</v>
      </c>
      <c r="C52" s="74">
        <v>0</v>
      </c>
      <c r="D52" s="74">
        <v>0</v>
      </c>
      <c r="E52" s="74">
        <v>446507</v>
      </c>
      <c r="F52" s="74">
        <v>446507</v>
      </c>
      <c r="G52" s="74">
        <v>0</v>
      </c>
      <c r="H52" s="74">
        <v>0</v>
      </c>
      <c r="I52" s="74">
        <v>1213047</v>
      </c>
      <c r="J52" s="74">
        <v>337882</v>
      </c>
      <c r="K52" s="74">
        <v>0</v>
      </c>
      <c r="L52" s="74">
        <v>0</v>
      </c>
      <c r="M52" s="74">
        <v>1716879</v>
      </c>
      <c r="N52" s="74">
        <v>1100528</v>
      </c>
      <c r="O52" s="74">
        <v>0</v>
      </c>
      <c r="P52" s="74">
        <v>0</v>
      </c>
      <c r="Q52" s="74">
        <v>0</v>
      </c>
      <c r="R52" s="74">
        <v>0</v>
      </c>
      <c r="S52" s="75">
        <v>3376433</v>
      </c>
      <c r="T52" s="75">
        <v>1491516</v>
      </c>
      <c r="U52" s="75">
        <v>1884917</v>
      </c>
      <c r="V52" s="76"/>
      <c r="W52" s="82"/>
      <c r="X52" s="82"/>
      <c r="Y52" s="82"/>
      <c r="Z52" s="82"/>
      <c r="AA52" s="94">
        <v>3376433</v>
      </c>
      <c r="AB52" s="94">
        <v>1491516</v>
      </c>
      <c r="AC52" s="94">
        <v>1884917</v>
      </c>
      <c r="AD52" s="97"/>
      <c r="AE52" s="97"/>
      <c r="AF52" s="97"/>
    </row>
    <row r="53" spans="1:32" s="96" customFormat="1" ht="25.5" customHeight="1" x14ac:dyDescent="0.2">
      <c r="A53" s="89">
        <v>3</v>
      </c>
      <c r="B53" s="73" t="s">
        <v>223</v>
      </c>
      <c r="C53" s="74">
        <v>158248398</v>
      </c>
      <c r="D53" s="74">
        <v>158248398</v>
      </c>
      <c r="E53" s="74">
        <v>1018174</v>
      </c>
      <c r="F53" s="74">
        <v>1018174</v>
      </c>
      <c r="G53" s="74">
        <v>2512508</v>
      </c>
      <c r="H53" s="74">
        <v>2512508</v>
      </c>
      <c r="I53" s="74">
        <v>67393112</v>
      </c>
      <c r="J53" s="74">
        <v>67393112</v>
      </c>
      <c r="K53" s="74">
        <v>32911091</v>
      </c>
      <c r="L53" s="74">
        <v>32911091</v>
      </c>
      <c r="M53" s="74">
        <v>71515258</v>
      </c>
      <c r="N53" s="74">
        <v>71515258</v>
      </c>
      <c r="O53" s="74">
        <v>0</v>
      </c>
      <c r="P53" s="74">
        <v>0</v>
      </c>
      <c r="Q53" s="74">
        <v>0</v>
      </c>
      <c r="R53" s="74">
        <v>0</v>
      </c>
      <c r="S53" s="75">
        <v>333598541</v>
      </c>
      <c r="T53" s="75">
        <v>0</v>
      </c>
      <c r="U53" s="75">
        <v>333598541</v>
      </c>
      <c r="V53" s="76"/>
      <c r="W53" s="82"/>
      <c r="X53" s="82"/>
      <c r="Y53" s="82"/>
      <c r="Z53" s="82"/>
      <c r="AA53" s="94">
        <v>333598541</v>
      </c>
      <c r="AB53" s="94">
        <v>0</v>
      </c>
      <c r="AC53" s="94">
        <v>333598541</v>
      </c>
      <c r="AD53" s="95">
        <v>0</v>
      </c>
      <c r="AE53" s="95">
        <v>0</v>
      </c>
      <c r="AF53" s="95">
        <v>0</v>
      </c>
    </row>
    <row r="54" spans="1:32" s="96" customFormat="1" ht="28.5" x14ac:dyDescent="0.2">
      <c r="A54" s="89"/>
      <c r="B54" s="73" t="s">
        <v>224</v>
      </c>
      <c r="C54" s="74">
        <v>131949591</v>
      </c>
      <c r="D54" s="74">
        <v>131949591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5">
        <v>131949591</v>
      </c>
      <c r="T54" s="75">
        <v>0</v>
      </c>
      <c r="U54" s="75">
        <v>131949591</v>
      </c>
      <c r="V54" s="76"/>
      <c r="W54" s="82"/>
      <c r="X54" s="82"/>
      <c r="Y54" s="82"/>
      <c r="Z54" s="82"/>
      <c r="AA54" s="98"/>
      <c r="AB54" s="98"/>
      <c r="AC54" s="98"/>
    </row>
    <row r="55" spans="1:32" s="105" customFormat="1" ht="29.25" customHeight="1" x14ac:dyDescent="0.2">
      <c r="A55" s="99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2"/>
      <c r="W55" s="103"/>
      <c r="X55" s="104"/>
      <c r="Y55" s="103"/>
      <c r="Z55" s="104"/>
    </row>
    <row r="56" spans="1:32" s="5" customFormat="1" ht="17.25" customHeight="1" x14ac:dyDescent="0.25">
      <c r="A56" s="16"/>
      <c r="B56" s="106" t="s">
        <v>129</v>
      </c>
      <c r="C56" s="107"/>
      <c r="D56" s="107"/>
      <c r="E56" s="107"/>
      <c r="F56" s="108"/>
      <c r="G56" s="108"/>
      <c r="H56" s="108"/>
      <c r="I56" s="108"/>
      <c r="J56" s="108"/>
      <c r="K56" s="108"/>
      <c r="L56" s="108"/>
      <c r="M56" s="108"/>
      <c r="N56" s="107"/>
      <c r="O56" s="107"/>
      <c r="P56" s="107"/>
      <c r="Q56" s="107"/>
      <c r="R56" s="107"/>
      <c r="S56" s="107"/>
      <c r="T56" s="107"/>
      <c r="U56" s="107"/>
      <c r="V56" s="16"/>
      <c r="W56" s="16"/>
      <c r="X56" s="16"/>
      <c r="Y56" s="16"/>
      <c r="Z56" s="16"/>
      <c r="AA56" s="16"/>
      <c r="AB56" s="16"/>
      <c r="AC56" s="16"/>
      <c r="AD56" s="16"/>
    </row>
    <row r="57" spans="1:32" s="5" customFormat="1" ht="17.25" customHeight="1" x14ac:dyDescent="0.25">
      <c r="A57" s="16"/>
      <c r="B57" s="106"/>
      <c r="C57" s="107"/>
      <c r="D57" s="107"/>
      <c r="E57" s="107"/>
      <c r="F57" s="108"/>
      <c r="G57" s="108"/>
      <c r="H57" s="108"/>
      <c r="I57" s="108"/>
      <c r="J57" s="108"/>
      <c r="K57" s="108"/>
      <c r="L57" s="108"/>
      <c r="M57" s="108"/>
      <c r="N57" s="107"/>
      <c r="O57" s="107"/>
      <c r="P57" s="107"/>
      <c r="Q57" s="107"/>
      <c r="R57" s="107"/>
      <c r="S57" s="107"/>
      <c r="T57" s="107"/>
      <c r="U57" s="107"/>
      <c r="V57" s="16"/>
      <c r="W57" s="16"/>
      <c r="X57" s="16"/>
      <c r="Y57" s="16"/>
      <c r="Z57" s="16"/>
      <c r="AA57" s="16"/>
      <c r="AB57" s="16"/>
      <c r="AC57" s="16"/>
      <c r="AD57" s="16"/>
    </row>
    <row r="58" spans="1:32" s="5" customFormat="1" ht="17.25" customHeight="1" x14ac:dyDescent="0.25">
      <c r="A58" s="16"/>
      <c r="B58" s="106" t="s">
        <v>130</v>
      </c>
      <c r="C58" s="16"/>
      <c r="D58" s="16"/>
      <c r="E58" s="16"/>
      <c r="F58" s="15"/>
      <c r="G58" s="15"/>
      <c r="H58" s="15"/>
      <c r="I58" s="15"/>
      <c r="J58" s="15"/>
      <c r="K58" s="15"/>
      <c r="L58" s="15"/>
      <c r="M58" s="15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1:32" ht="20.25" customHeight="1" x14ac:dyDescent="0.2">
      <c r="B59" s="110"/>
      <c r="V59" s="111"/>
      <c r="W59" s="112"/>
      <c r="X59" s="113"/>
      <c r="Y59" s="112"/>
      <c r="Z59" s="113"/>
    </row>
    <row r="60" spans="1:32" ht="12.75" customHeight="1" x14ac:dyDescent="0.2">
      <c r="V60" s="111"/>
      <c r="W60" s="293" t="s">
        <v>225</v>
      </c>
      <c r="X60" s="293"/>
      <c r="Y60" s="293"/>
      <c r="Z60" s="293"/>
    </row>
    <row r="61" spans="1:32" ht="14.25" x14ac:dyDescent="0.2">
      <c r="V61" s="111"/>
      <c r="W61" s="115"/>
      <c r="X61" s="115"/>
      <c r="Y61" s="112">
        <v>17647684243</v>
      </c>
      <c r="Z61" s="113"/>
    </row>
    <row r="62" spans="1:32" x14ac:dyDescent="0.2">
      <c r="V62" s="111"/>
      <c r="W62" s="116" t="s">
        <v>226</v>
      </c>
      <c r="X62" s="116"/>
      <c r="Y62" s="117" t="s">
        <v>227</v>
      </c>
      <c r="Z62" s="118"/>
    </row>
    <row r="63" spans="1:32" x14ac:dyDescent="0.2">
      <c r="V63" s="111"/>
      <c r="W63" s="119" t="s">
        <v>228</v>
      </c>
      <c r="X63" s="120"/>
      <c r="Y63" s="119" t="s">
        <v>228</v>
      </c>
      <c r="Z63" s="120">
        <v>277244741.5</v>
      </c>
      <c r="AB63" s="121"/>
    </row>
    <row r="64" spans="1:32" ht="25.5" x14ac:dyDescent="0.2">
      <c r="V64" s="111"/>
      <c r="W64" s="119" t="s">
        <v>229</v>
      </c>
      <c r="X64" s="120"/>
      <c r="Y64" s="119" t="s">
        <v>229</v>
      </c>
      <c r="Z64" s="120">
        <v>3718296035</v>
      </c>
      <c r="AB64" s="121"/>
    </row>
    <row r="65" spans="1:28" ht="25.5" x14ac:dyDescent="0.2">
      <c r="V65" s="111"/>
      <c r="W65" s="119" t="s">
        <v>230</v>
      </c>
      <c r="X65" s="120"/>
      <c r="Y65" s="119" t="s">
        <v>230</v>
      </c>
      <c r="Z65" s="120">
        <v>2501919965.6499996</v>
      </c>
      <c r="AB65" s="121"/>
    </row>
    <row r="66" spans="1:28" x14ac:dyDescent="0.2">
      <c r="A66" s="65"/>
      <c r="B66" s="65"/>
      <c r="V66" s="122"/>
      <c r="W66" s="123"/>
      <c r="X66" s="122"/>
      <c r="Y66" s="123"/>
      <c r="Z66" s="122"/>
      <c r="AB66" s="121"/>
    </row>
    <row r="67" spans="1:28" x14ac:dyDescent="0.2">
      <c r="A67" s="65"/>
      <c r="B67" s="65"/>
      <c r="V67" s="122"/>
      <c r="W67" s="124" t="s">
        <v>231</v>
      </c>
      <c r="X67" s="120"/>
      <c r="Y67" s="124" t="s">
        <v>232</v>
      </c>
      <c r="Z67" s="120">
        <v>2779164707.1499996</v>
      </c>
      <c r="AB67" s="121"/>
    </row>
    <row r="68" spans="1:28" ht="25.5" x14ac:dyDescent="0.2">
      <c r="A68" s="65"/>
      <c r="B68" s="65"/>
      <c r="V68" s="122"/>
      <c r="W68" s="124" t="s">
        <v>233</v>
      </c>
      <c r="X68" s="120"/>
      <c r="Y68" s="124" t="s">
        <v>233</v>
      </c>
      <c r="Z68" s="120">
        <v>41533914</v>
      </c>
      <c r="AB68" s="121"/>
    </row>
    <row r="69" spans="1:28" x14ac:dyDescent="0.2">
      <c r="A69" s="65"/>
      <c r="B69" s="65"/>
      <c r="V69" s="122"/>
      <c r="W69" s="124"/>
      <c r="X69" s="120"/>
      <c r="Y69" s="124"/>
      <c r="Z69" s="120"/>
      <c r="AB69" s="121"/>
    </row>
    <row r="70" spans="1:28" ht="25.5" x14ac:dyDescent="0.2">
      <c r="A70" s="65"/>
      <c r="B70" s="65"/>
      <c r="V70" s="122"/>
      <c r="W70" s="124" t="s">
        <v>234</v>
      </c>
      <c r="X70" s="120"/>
      <c r="Y70" s="124" t="s">
        <v>234</v>
      </c>
      <c r="Z70" s="120">
        <v>277244741.5</v>
      </c>
      <c r="AB70" s="121"/>
    </row>
    <row r="71" spans="1:28" x14ac:dyDescent="0.2">
      <c r="A71" s="65"/>
      <c r="B71" s="65"/>
      <c r="V71" s="111"/>
      <c r="W71" s="112"/>
      <c r="X71" s="113"/>
      <c r="Y71" s="112"/>
      <c r="Z71" s="113"/>
    </row>
    <row r="72" spans="1:28" x14ac:dyDescent="0.2">
      <c r="A72" s="65"/>
      <c r="B72" s="65"/>
      <c r="V72" s="111"/>
      <c r="W72" s="112"/>
      <c r="X72" s="113"/>
      <c r="Y72" s="112"/>
      <c r="Z72" s="113"/>
    </row>
    <row r="73" spans="1:28" x14ac:dyDescent="0.2">
      <c r="A73" s="65"/>
      <c r="B73" s="65"/>
      <c r="V73" s="111"/>
      <c r="W73" s="112"/>
      <c r="X73" s="113"/>
      <c r="Y73" s="112"/>
      <c r="Z73" s="113"/>
    </row>
  </sheetData>
  <mergeCells count="16">
    <mergeCell ref="W60:Z60"/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D6 D35:D36 H17 J17 D17 L17 N17 P17 R17 F17 H9 J9 L9 F9 P9 R9 N9 N11:N13 R11:R13 P11:P13 F11:F13 L11:L13 J11:J13 H11:H13">
    <cfRule type="cellIs" dxfId="495" priority="154" operator="greaterThan">
      <formula>C6</formula>
    </cfRule>
  </conditionalFormatting>
  <conditionalFormatting sqref="H11:H13 J11:J13 L11:L13 N11:N13 P11:P13 R11:R13 F11:F13">
    <cfRule type="cellIs" dxfId="494" priority="153" operator="greaterThan">
      <formula>E11</formula>
    </cfRule>
  </conditionalFormatting>
  <conditionalFormatting sqref="C6">
    <cfRule type="cellIs" dxfId="493" priority="152" operator="greaterThan">
      <formula>$C$6</formula>
    </cfRule>
  </conditionalFormatting>
  <conditionalFormatting sqref="D7">
    <cfRule type="cellIs" dxfId="492" priority="151" operator="greaterThan">
      <formula>C7</formula>
    </cfRule>
  </conditionalFormatting>
  <conditionalFormatting sqref="D7">
    <cfRule type="cellIs" dxfId="491" priority="150" operator="greaterThan">
      <formula>C7</formula>
    </cfRule>
  </conditionalFormatting>
  <conditionalFormatting sqref="D7">
    <cfRule type="cellIs" dxfId="490" priority="149" operator="greaterThan">
      <formula>C7</formula>
    </cfRule>
  </conditionalFormatting>
  <conditionalFormatting sqref="D11">
    <cfRule type="cellIs" dxfId="489" priority="148" operator="greaterThan">
      <formula>C11</formula>
    </cfRule>
  </conditionalFormatting>
  <conditionalFormatting sqref="D11">
    <cfRule type="cellIs" dxfId="488" priority="147" operator="greaterThan">
      <formula>C11</formula>
    </cfRule>
  </conditionalFormatting>
  <conditionalFormatting sqref="D11">
    <cfRule type="cellIs" dxfId="487" priority="146" operator="greaterThan">
      <formula>C11</formula>
    </cfRule>
  </conditionalFormatting>
  <conditionalFormatting sqref="D11">
    <cfRule type="cellIs" dxfId="486" priority="145" operator="greaterThan">
      <formula>C11</formula>
    </cfRule>
  </conditionalFormatting>
  <conditionalFormatting sqref="D11">
    <cfRule type="cellIs" dxfId="485" priority="144" operator="greaterThan">
      <formula>C11</formula>
    </cfRule>
  </conditionalFormatting>
  <conditionalFormatting sqref="D11">
    <cfRule type="cellIs" dxfId="484" priority="143" operator="greaterThan">
      <formula>C11</formula>
    </cfRule>
  </conditionalFormatting>
  <conditionalFormatting sqref="D11">
    <cfRule type="cellIs" dxfId="483" priority="142" operator="greaterThan">
      <formula>C11</formula>
    </cfRule>
  </conditionalFormatting>
  <conditionalFormatting sqref="F16 H16 J16 L16 P16 R16 N16">
    <cfRule type="cellIs" dxfId="482" priority="141" operator="greaterThan">
      <formula>E16</formula>
    </cfRule>
  </conditionalFormatting>
  <conditionalFormatting sqref="H16 J16 L16 N16 P16 R16">
    <cfRule type="cellIs" dxfId="481" priority="140" operator="greaterThan">
      <formula>G16</formula>
    </cfRule>
  </conditionalFormatting>
  <conditionalFormatting sqref="F16">
    <cfRule type="cellIs" dxfId="480" priority="139" operator="greaterThan">
      <formula>E16</formula>
    </cfRule>
  </conditionalFormatting>
  <conditionalFormatting sqref="F16">
    <cfRule type="cellIs" dxfId="479" priority="138" operator="greaterThan">
      <formula>E16</formula>
    </cfRule>
  </conditionalFormatting>
  <conditionalFormatting sqref="F16">
    <cfRule type="cellIs" dxfId="478" priority="137" operator="greaterThan">
      <formula>E16</formula>
    </cfRule>
  </conditionalFormatting>
  <conditionalFormatting sqref="F16">
    <cfRule type="cellIs" dxfId="477" priority="136" operator="greaterThan">
      <formula>E16</formula>
    </cfRule>
  </conditionalFormatting>
  <conditionalFormatting sqref="D20">
    <cfRule type="cellIs" dxfId="476" priority="135" operator="greaterThan">
      <formula>C20</formula>
    </cfRule>
  </conditionalFormatting>
  <conditionalFormatting sqref="F32 H32 J32 L32 P32 R32 N32">
    <cfRule type="cellIs" dxfId="475" priority="134" operator="greaterThan">
      <formula>E32</formula>
    </cfRule>
  </conditionalFormatting>
  <conditionalFormatting sqref="H32 J32 L32 N32 P32 R32">
    <cfRule type="cellIs" dxfId="474" priority="133" operator="greaterThan">
      <formula>G32</formula>
    </cfRule>
  </conditionalFormatting>
  <conditionalFormatting sqref="F32">
    <cfRule type="cellIs" dxfId="473" priority="132" operator="greaterThan">
      <formula>E32</formula>
    </cfRule>
  </conditionalFormatting>
  <conditionalFormatting sqref="F32">
    <cfRule type="cellIs" dxfId="472" priority="131" operator="greaterThan">
      <formula>E32</formula>
    </cfRule>
  </conditionalFormatting>
  <conditionalFormatting sqref="F32">
    <cfRule type="cellIs" dxfId="471" priority="130" operator="greaterThan">
      <formula>E32</formula>
    </cfRule>
  </conditionalFormatting>
  <conditionalFormatting sqref="F32">
    <cfRule type="cellIs" dxfId="470" priority="129" operator="greaterThan">
      <formula>E32</formula>
    </cfRule>
  </conditionalFormatting>
  <conditionalFormatting sqref="T47">
    <cfRule type="cellIs" dxfId="469" priority="155" operator="notEqual">
      <formula>$AB$47</formula>
    </cfRule>
  </conditionalFormatting>
  <conditionalFormatting sqref="U47">
    <cfRule type="cellIs" dxfId="468" priority="156" operator="notEqual">
      <formula>$AC$47</formula>
    </cfRule>
  </conditionalFormatting>
  <conditionalFormatting sqref="S47">
    <cfRule type="cellIs" dxfId="467" priority="157" operator="notEqual">
      <formula>$AA$47</formula>
    </cfRule>
  </conditionalFormatting>
  <conditionalFormatting sqref="S49">
    <cfRule type="cellIs" dxfId="466" priority="113" operator="notEqual">
      <formula>$AA$49</formula>
    </cfRule>
    <cfRule type="cellIs" dxfId="465" priority="128" operator="notEqual">
      <formula>AA49</formula>
    </cfRule>
  </conditionalFormatting>
  <conditionalFormatting sqref="S51">
    <cfRule type="cellIs" dxfId="464" priority="127" operator="notEqual">
      <formula>AA51</formula>
    </cfRule>
  </conditionalFormatting>
  <conditionalFormatting sqref="S53">
    <cfRule type="cellIs" dxfId="463" priority="126" operator="notEqual">
      <formula>AA53</formula>
    </cfRule>
  </conditionalFormatting>
  <conditionalFormatting sqref="T49">
    <cfRule type="cellIs" dxfId="462" priority="112" operator="notEqual">
      <formula>$AB$49</formula>
    </cfRule>
  </conditionalFormatting>
  <conditionalFormatting sqref="U49">
    <cfRule type="cellIs" dxfId="461" priority="125" operator="notEqual">
      <formula>AC49</formula>
    </cfRule>
  </conditionalFormatting>
  <conditionalFormatting sqref="T51">
    <cfRule type="cellIs" dxfId="460" priority="124" operator="notEqual">
      <formula>AB51</formula>
    </cfRule>
  </conditionalFormatting>
  <conditionalFormatting sqref="U51">
    <cfRule type="cellIs" dxfId="459" priority="123" operator="notEqual">
      <formula>AC51</formula>
    </cfRule>
  </conditionalFormatting>
  <conditionalFormatting sqref="T53">
    <cfRule type="cellIs" dxfId="458" priority="122" operator="notEqual">
      <formula>AB53</formula>
    </cfRule>
  </conditionalFormatting>
  <conditionalFormatting sqref="U53">
    <cfRule type="cellIs" dxfId="457" priority="121" operator="notEqual">
      <formula>AC53</formula>
    </cfRule>
  </conditionalFormatting>
  <conditionalFormatting sqref="H18 J18 D18 L18 N18 P18 R18 F18">
    <cfRule type="cellIs" dxfId="456" priority="120" operator="greaterThan">
      <formula>C18</formula>
    </cfRule>
  </conditionalFormatting>
  <conditionalFormatting sqref="N46 R46 P46 L46 J46 H46 F46">
    <cfRule type="cellIs" dxfId="455" priority="119" operator="greaterThan">
      <formula>E46</formula>
    </cfRule>
  </conditionalFormatting>
  <conditionalFormatting sqref="H46 J46 L46 N46 P46 R46">
    <cfRule type="cellIs" dxfId="454" priority="118" operator="greaterThan">
      <formula>G46</formula>
    </cfRule>
  </conditionalFormatting>
  <conditionalFormatting sqref="F46">
    <cfRule type="cellIs" dxfId="453" priority="117" operator="greaterThan">
      <formula>E46</formula>
    </cfRule>
  </conditionalFormatting>
  <conditionalFormatting sqref="F46">
    <cfRule type="cellIs" dxfId="452" priority="116" operator="greaterThan">
      <formula>E46</formula>
    </cfRule>
  </conditionalFormatting>
  <conditionalFormatting sqref="F46">
    <cfRule type="cellIs" dxfId="451" priority="115" operator="greaterThan">
      <formula>E46</formula>
    </cfRule>
  </conditionalFormatting>
  <conditionalFormatting sqref="F46">
    <cfRule type="cellIs" dxfId="450" priority="114" operator="greaterThan">
      <formula>E46</formula>
    </cfRule>
  </conditionalFormatting>
  <conditionalFormatting sqref="S50">
    <cfRule type="cellIs" dxfId="449" priority="111" operator="notEqual">
      <formula>AA50</formula>
    </cfRule>
  </conditionalFormatting>
  <conditionalFormatting sqref="T50">
    <cfRule type="cellIs" dxfId="448" priority="110" operator="notEqual">
      <formula>$AB$50</formula>
    </cfRule>
  </conditionalFormatting>
  <conditionalFormatting sqref="U50">
    <cfRule type="cellIs" dxfId="447" priority="109" operator="notEqual">
      <formula>$AC$50</formula>
    </cfRule>
  </conditionalFormatting>
  <conditionalFormatting sqref="S52">
    <cfRule type="cellIs" dxfId="446" priority="108" operator="notEqual">
      <formula>$AA$52</formula>
    </cfRule>
  </conditionalFormatting>
  <conditionalFormatting sqref="T52">
    <cfRule type="cellIs" dxfId="445" priority="107" operator="notEqual">
      <formula>$AB$52</formula>
    </cfRule>
  </conditionalFormatting>
  <conditionalFormatting sqref="U52">
    <cfRule type="cellIs" dxfId="444" priority="106" operator="notEqual">
      <formula>$AC$52</formula>
    </cfRule>
  </conditionalFormatting>
  <conditionalFormatting sqref="D8">
    <cfRule type="cellIs" dxfId="443" priority="105" operator="greaterThan">
      <formula>C8</formula>
    </cfRule>
  </conditionalFormatting>
  <conditionalFormatting sqref="C8">
    <cfRule type="cellIs" dxfId="442" priority="104" operator="greaterThan">
      <formula>$C$6</formula>
    </cfRule>
  </conditionalFormatting>
  <conditionalFormatting sqref="N10 R10 P10 F10 L10 J10 H10 D10">
    <cfRule type="cellIs" dxfId="441" priority="103" operator="greaterThan">
      <formula>C10</formula>
    </cfRule>
  </conditionalFormatting>
  <conditionalFormatting sqref="N14 R14 P14 F14 L14 J14 H14">
    <cfRule type="cellIs" dxfId="440" priority="102" operator="greaterThan">
      <formula>E14</formula>
    </cfRule>
  </conditionalFormatting>
  <conditionalFormatting sqref="N31 R31 P31 F31 L31 J31 H31 D31">
    <cfRule type="cellIs" dxfId="439" priority="101" operator="greaterThan">
      <formula>C31</formula>
    </cfRule>
  </conditionalFormatting>
  <conditionalFormatting sqref="N30 R30 P30 F30 L30 J30 H30 D30">
    <cfRule type="cellIs" dxfId="438" priority="100" operator="greaterThan">
      <formula>C30</formula>
    </cfRule>
  </conditionalFormatting>
  <conditionalFormatting sqref="N38 R38 P38 F38 L38 J38 H38 D38">
    <cfRule type="cellIs" dxfId="437" priority="99" operator="greaterThan">
      <formula>C38</formula>
    </cfRule>
  </conditionalFormatting>
  <conditionalFormatting sqref="N41 R41 P41 F41 L41 J41 H41 D41">
    <cfRule type="cellIs" dxfId="436" priority="98" operator="greaterThan">
      <formula>C41</formula>
    </cfRule>
  </conditionalFormatting>
  <conditionalFormatting sqref="N42 R42 P42 F42 L42 J42 H42 D42">
    <cfRule type="cellIs" dxfId="435" priority="97" operator="greaterThan">
      <formula>C42</formula>
    </cfRule>
  </conditionalFormatting>
  <conditionalFormatting sqref="N45 R45 P45 F45 L45 J45">
    <cfRule type="cellIs" dxfId="434" priority="96" operator="greaterThan">
      <formula>E45</formula>
    </cfRule>
  </conditionalFormatting>
  <conditionalFormatting sqref="N49 R49 P49 F49 L49 J49 H49 D49">
    <cfRule type="cellIs" dxfId="433" priority="95" operator="greaterThan">
      <formula>C49</formula>
    </cfRule>
  </conditionalFormatting>
  <conditionalFormatting sqref="C49">
    <cfRule type="cellIs" dxfId="432" priority="94" operator="greaterThan">
      <formula>$C$6</formula>
    </cfRule>
  </conditionalFormatting>
  <conditionalFormatting sqref="N51 R51 P51 F51 L51 J51 H51 D51">
    <cfRule type="cellIs" dxfId="431" priority="93" operator="greaterThan">
      <formula>C51</formula>
    </cfRule>
  </conditionalFormatting>
  <conditionalFormatting sqref="C51">
    <cfRule type="cellIs" dxfId="430" priority="92" operator="greaterThan">
      <formula>$C$6</formula>
    </cfRule>
  </conditionalFormatting>
  <conditionalFormatting sqref="N52 R52 P52 F52 L52 J52 H52 D52">
    <cfRule type="cellIs" dxfId="429" priority="91" operator="greaterThan">
      <formula>C52</formula>
    </cfRule>
  </conditionalFormatting>
  <conditionalFormatting sqref="C52">
    <cfRule type="cellIs" dxfId="428" priority="90" operator="greaterThan">
      <formula>$C$6</formula>
    </cfRule>
  </conditionalFormatting>
  <conditionalFormatting sqref="R53 P53 F53 J53">
    <cfRule type="cellIs" dxfId="427" priority="89" operator="greaterThan">
      <formula>E53</formula>
    </cfRule>
  </conditionalFormatting>
  <conditionalFormatting sqref="C53">
    <cfRule type="cellIs" dxfId="426" priority="88" operator="greaterThan">
      <formula>$C$6</formula>
    </cfRule>
  </conditionalFormatting>
  <conditionalFormatting sqref="R37 D37:P37">
    <cfRule type="cellIs" dxfId="425" priority="87" operator="greaterThan">
      <formula>C37</formula>
    </cfRule>
  </conditionalFormatting>
  <conditionalFormatting sqref="D45">
    <cfRule type="cellIs" dxfId="424" priority="86" operator="greaterThan">
      <formula>$C$6</formula>
    </cfRule>
  </conditionalFormatting>
  <conditionalFormatting sqref="N19 R19 P19 F19 L19 J19 H19 D19">
    <cfRule type="cellIs" dxfId="423" priority="85" operator="greaterThan">
      <formula>C19</formula>
    </cfRule>
  </conditionalFormatting>
  <conditionalFormatting sqref="F20">
    <cfRule type="cellIs" dxfId="422" priority="84" operator="greaterThan">
      <formula>E20</formula>
    </cfRule>
  </conditionalFormatting>
  <conditionalFormatting sqref="H20">
    <cfRule type="cellIs" dxfId="421" priority="83" operator="greaterThan">
      <formula>G20</formula>
    </cfRule>
  </conditionalFormatting>
  <conditionalFormatting sqref="J20">
    <cfRule type="cellIs" dxfId="420" priority="82" operator="greaterThan">
      <formula>I20</formula>
    </cfRule>
  </conditionalFormatting>
  <conditionalFormatting sqref="L20">
    <cfRule type="cellIs" dxfId="419" priority="81" operator="greaterThan">
      <formula>K20</formula>
    </cfRule>
  </conditionalFormatting>
  <conditionalFormatting sqref="N20">
    <cfRule type="cellIs" dxfId="418" priority="80" operator="greaterThan">
      <formula>M20</formula>
    </cfRule>
  </conditionalFormatting>
  <conditionalFormatting sqref="P20">
    <cfRule type="cellIs" dxfId="417" priority="79" operator="greaterThan">
      <formula>O20</formula>
    </cfRule>
  </conditionalFormatting>
  <conditionalFormatting sqref="R20">
    <cfRule type="cellIs" dxfId="416" priority="78" operator="greaterThan">
      <formula>Q20</formula>
    </cfRule>
  </conditionalFormatting>
  <conditionalFormatting sqref="D21">
    <cfRule type="cellIs" dxfId="415" priority="77" operator="greaterThan">
      <formula>C21</formula>
    </cfRule>
  </conditionalFormatting>
  <conditionalFormatting sqref="F21">
    <cfRule type="cellIs" dxfId="414" priority="76" operator="greaterThan">
      <formula>E21</formula>
    </cfRule>
  </conditionalFormatting>
  <conditionalFormatting sqref="H21">
    <cfRule type="cellIs" dxfId="413" priority="75" operator="greaterThan">
      <formula>G21</formula>
    </cfRule>
  </conditionalFormatting>
  <conditionalFormatting sqref="J21">
    <cfRule type="cellIs" dxfId="412" priority="74" operator="greaterThan">
      <formula>I21</formula>
    </cfRule>
  </conditionalFormatting>
  <conditionalFormatting sqref="L21">
    <cfRule type="cellIs" dxfId="411" priority="73" operator="greaterThan">
      <formula>K21</formula>
    </cfRule>
  </conditionalFormatting>
  <conditionalFormatting sqref="N21">
    <cfRule type="cellIs" dxfId="410" priority="72" operator="greaterThan">
      <formula>M21</formula>
    </cfRule>
  </conditionalFormatting>
  <conditionalFormatting sqref="P21">
    <cfRule type="cellIs" dxfId="409" priority="71" operator="greaterThan">
      <formula>O21</formula>
    </cfRule>
  </conditionalFormatting>
  <conditionalFormatting sqref="R21">
    <cfRule type="cellIs" dxfId="408" priority="70" operator="greaterThan">
      <formula>Q21</formula>
    </cfRule>
  </conditionalFormatting>
  <conditionalFormatting sqref="D22">
    <cfRule type="cellIs" dxfId="407" priority="69" operator="greaterThan">
      <formula>C22</formula>
    </cfRule>
  </conditionalFormatting>
  <conditionalFormatting sqref="F22">
    <cfRule type="cellIs" dxfId="406" priority="68" operator="greaterThan">
      <formula>E22</formula>
    </cfRule>
  </conditionalFormatting>
  <conditionalFormatting sqref="H22">
    <cfRule type="cellIs" dxfId="405" priority="67" operator="greaterThan">
      <formula>G22</formula>
    </cfRule>
  </conditionalFormatting>
  <conditionalFormatting sqref="J22">
    <cfRule type="cellIs" dxfId="404" priority="66" operator="greaterThan">
      <formula>I22</formula>
    </cfRule>
  </conditionalFormatting>
  <conditionalFormatting sqref="L22">
    <cfRule type="cellIs" dxfId="403" priority="65" operator="greaterThan">
      <formula>K22</formula>
    </cfRule>
  </conditionalFormatting>
  <conditionalFormatting sqref="N22">
    <cfRule type="cellIs" dxfId="402" priority="64" operator="greaterThan">
      <formula>M22</formula>
    </cfRule>
  </conditionalFormatting>
  <conditionalFormatting sqref="P22">
    <cfRule type="cellIs" dxfId="401" priority="63" operator="greaterThan">
      <formula>O22</formula>
    </cfRule>
  </conditionalFormatting>
  <conditionalFormatting sqref="R22">
    <cfRule type="cellIs" dxfId="400" priority="62" operator="greaterThan">
      <formula>Q22</formula>
    </cfRule>
  </conditionalFormatting>
  <conditionalFormatting sqref="D23">
    <cfRule type="cellIs" dxfId="399" priority="61" operator="greaterThan">
      <formula>C23</formula>
    </cfRule>
  </conditionalFormatting>
  <conditionalFormatting sqref="F23">
    <cfRule type="cellIs" dxfId="398" priority="60" operator="greaterThan">
      <formula>E23</formula>
    </cfRule>
  </conditionalFormatting>
  <conditionalFormatting sqref="H23">
    <cfRule type="cellIs" dxfId="397" priority="59" operator="greaterThan">
      <formula>G23</formula>
    </cfRule>
  </conditionalFormatting>
  <conditionalFormatting sqref="J23">
    <cfRule type="cellIs" dxfId="396" priority="58" operator="greaterThan">
      <formula>I23</formula>
    </cfRule>
  </conditionalFormatting>
  <conditionalFormatting sqref="L23">
    <cfRule type="cellIs" dxfId="395" priority="57" operator="greaterThan">
      <formula>K23</formula>
    </cfRule>
  </conditionalFormatting>
  <conditionalFormatting sqref="N23">
    <cfRule type="cellIs" dxfId="394" priority="56" operator="greaterThan">
      <formula>M23</formula>
    </cfRule>
  </conditionalFormatting>
  <conditionalFormatting sqref="P23">
    <cfRule type="cellIs" dxfId="393" priority="55" operator="greaterThan">
      <formula>O23</formula>
    </cfRule>
  </conditionalFormatting>
  <conditionalFormatting sqref="R23">
    <cfRule type="cellIs" dxfId="392" priority="54" operator="greaterThan">
      <formula>Q23</formula>
    </cfRule>
  </conditionalFormatting>
  <conditionalFormatting sqref="D24">
    <cfRule type="cellIs" dxfId="391" priority="53" operator="greaterThan">
      <formula>C24</formula>
    </cfRule>
  </conditionalFormatting>
  <conditionalFormatting sqref="F24">
    <cfRule type="cellIs" dxfId="390" priority="52" operator="greaterThan">
      <formula>E24</formula>
    </cfRule>
  </conditionalFormatting>
  <conditionalFormatting sqref="H24">
    <cfRule type="cellIs" dxfId="389" priority="51" operator="greaterThan">
      <formula>G24</formula>
    </cfRule>
  </conditionalFormatting>
  <conditionalFormatting sqref="J24">
    <cfRule type="cellIs" dxfId="388" priority="50" operator="greaterThan">
      <formula>I24</formula>
    </cfRule>
  </conditionalFormatting>
  <conditionalFormatting sqref="L24">
    <cfRule type="cellIs" dxfId="387" priority="49" operator="greaterThan">
      <formula>K24</formula>
    </cfRule>
  </conditionalFormatting>
  <conditionalFormatting sqref="N24">
    <cfRule type="cellIs" dxfId="386" priority="48" operator="greaterThan">
      <formula>M24</formula>
    </cfRule>
  </conditionalFormatting>
  <conditionalFormatting sqref="P24">
    <cfRule type="cellIs" dxfId="385" priority="47" operator="greaterThan">
      <formula>O24</formula>
    </cfRule>
  </conditionalFormatting>
  <conditionalFormatting sqref="R24">
    <cfRule type="cellIs" dxfId="384" priority="46" operator="greaterThan">
      <formula>Q24</formula>
    </cfRule>
  </conditionalFormatting>
  <conditionalFormatting sqref="D25">
    <cfRule type="cellIs" dxfId="383" priority="45" operator="greaterThan">
      <formula>C25</formula>
    </cfRule>
  </conditionalFormatting>
  <conditionalFormatting sqref="F25">
    <cfRule type="cellIs" dxfId="382" priority="44" operator="greaterThan">
      <formula>E25</formula>
    </cfRule>
  </conditionalFormatting>
  <conditionalFormatting sqref="H25">
    <cfRule type="cellIs" dxfId="381" priority="43" operator="greaterThan">
      <formula>G25</formula>
    </cfRule>
  </conditionalFormatting>
  <conditionalFormatting sqref="J25">
    <cfRule type="cellIs" dxfId="380" priority="42" operator="greaterThan">
      <formula>I25</formula>
    </cfRule>
  </conditionalFormatting>
  <conditionalFormatting sqref="L25">
    <cfRule type="cellIs" dxfId="379" priority="41" operator="greaterThan">
      <formula>K25</formula>
    </cfRule>
  </conditionalFormatting>
  <conditionalFormatting sqref="N25">
    <cfRule type="cellIs" dxfId="378" priority="40" operator="greaterThan">
      <formula>M25</formula>
    </cfRule>
  </conditionalFormatting>
  <conditionalFormatting sqref="P25">
    <cfRule type="cellIs" dxfId="377" priority="39" operator="greaterThan">
      <formula>O25</formula>
    </cfRule>
  </conditionalFormatting>
  <conditionalFormatting sqref="R25">
    <cfRule type="cellIs" dxfId="376" priority="38" operator="greaterThan">
      <formula>Q25</formula>
    </cfRule>
  </conditionalFormatting>
  <conditionalFormatting sqref="D26">
    <cfRule type="cellIs" dxfId="375" priority="37" operator="greaterThan">
      <formula>C26</formula>
    </cfRule>
  </conditionalFormatting>
  <conditionalFormatting sqref="F26">
    <cfRule type="cellIs" dxfId="374" priority="36" operator="greaterThan">
      <formula>E26</formula>
    </cfRule>
  </conditionalFormatting>
  <conditionalFormatting sqref="H26">
    <cfRule type="cellIs" dxfId="373" priority="35" operator="greaterThan">
      <formula>G26</formula>
    </cfRule>
  </conditionalFormatting>
  <conditionalFormatting sqref="J26">
    <cfRule type="cellIs" dxfId="372" priority="34" operator="greaterThan">
      <formula>I26</formula>
    </cfRule>
  </conditionalFormatting>
  <conditionalFormatting sqref="L26">
    <cfRule type="cellIs" dxfId="371" priority="33" operator="greaterThan">
      <formula>K26</formula>
    </cfRule>
  </conditionalFormatting>
  <conditionalFormatting sqref="N26">
    <cfRule type="cellIs" dxfId="370" priority="32" operator="greaterThan">
      <formula>M26</formula>
    </cfRule>
  </conditionalFormatting>
  <conditionalFormatting sqref="P26">
    <cfRule type="cellIs" dxfId="369" priority="31" operator="greaterThan">
      <formula>O26</formula>
    </cfRule>
  </conditionalFormatting>
  <conditionalFormatting sqref="R26">
    <cfRule type="cellIs" dxfId="368" priority="30" operator="greaterThan">
      <formula>Q26</formula>
    </cfRule>
  </conditionalFormatting>
  <conditionalFormatting sqref="D27">
    <cfRule type="cellIs" dxfId="367" priority="29" operator="greaterThan">
      <formula>C27</formula>
    </cfRule>
  </conditionalFormatting>
  <conditionalFormatting sqref="F27">
    <cfRule type="cellIs" dxfId="366" priority="28" operator="greaterThan">
      <formula>E27</formula>
    </cfRule>
  </conditionalFormatting>
  <conditionalFormatting sqref="H27">
    <cfRule type="cellIs" dxfId="365" priority="27" operator="greaterThan">
      <formula>G27</formula>
    </cfRule>
  </conditionalFormatting>
  <conditionalFormatting sqref="J27">
    <cfRule type="cellIs" dxfId="364" priority="26" operator="greaterThan">
      <formula>I27</formula>
    </cfRule>
  </conditionalFormatting>
  <conditionalFormatting sqref="L27">
    <cfRule type="cellIs" dxfId="363" priority="25" operator="greaterThan">
      <formula>K27</formula>
    </cfRule>
  </conditionalFormatting>
  <conditionalFormatting sqref="N27">
    <cfRule type="cellIs" dxfId="362" priority="24" operator="greaterThan">
      <formula>M27</formula>
    </cfRule>
  </conditionalFormatting>
  <conditionalFormatting sqref="P27">
    <cfRule type="cellIs" dxfId="361" priority="23" operator="greaterThan">
      <formula>O27</formula>
    </cfRule>
  </conditionalFormatting>
  <conditionalFormatting sqref="R27">
    <cfRule type="cellIs" dxfId="360" priority="22" operator="greaterThan">
      <formula>Q27</formula>
    </cfRule>
  </conditionalFormatting>
  <conditionalFormatting sqref="D28">
    <cfRule type="cellIs" dxfId="359" priority="21" operator="greaterThan">
      <formula>C28</formula>
    </cfRule>
  </conditionalFormatting>
  <conditionalFormatting sqref="F28">
    <cfRule type="cellIs" dxfId="358" priority="20" operator="greaterThan">
      <formula>E28</formula>
    </cfRule>
  </conditionalFormatting>
  <conditionalFormatting sqref="H28">
    <cfRule type="cellIs" dxfId="357" priority="19" operator="greaterThan">
      <formula>G28</formula>
    </cfRule>
  </conditionalFormatting>
  <conditionalFormatting sqref="J28">
    <cfRule type="cellIs" dxfId="356" priority="18" operator="greaterThan">
      <formula>I28</formula>
    </cfRule>
  </conditionalFormatting>
  <conditionalFormatting sqref="L28">
    <cfRule type="cellIs" dxfId="355" priority="17" operator="greaterThan">
      <formula>K28</formula>
    </cfRule>
  </conditionalFormatting>
  <conditionalFormatting sqref="N28">
    <cfRule type="cellIs" dxfId="354" priority="16" operator="greaterThan">
      <formula>M28</formula>
    </cfRule>
  </conditionalFormatting>
  <conditionalFormatting sqref="P28">
    <cfRule type="cellIs" dxfId="353" priority="15" operator="greaterThan">
      <formula>O28</formula>
    </cfRule>
  </conditionalFormatting>
  <conditionalFormatting sqref="R28">
    <cfRule type="cellIs" dxfId="352" priority="14" operator="greaterThan">
      <formula>Q28</formula>
    </cfRule>
  </conditionalFormatting>
  <conditionalFormatting sqref="D29">
    <cfRule type="cellIs" dxfId="351" priority="13" operator="greaterThan">
      <formula>C29</formula>
    </cfRule>
  </conditionalFormatting>
  <conditionalFormatting sqref="F29">
    <cfRule type="cellIs" dxfId="350" priority="12" operator="greaterThan">
      <formula>E29</formula>
    </cfRule>
  </conditionalFormatting>
  <conditionalFormatting sqref="H29">
    <cfRule type="cellIs" dxfId="349" priority="11" operator="greaterThan">
      <formula>G29</formula>
    </cfRule>
  </conditionalFormatting>
  <conditionalFormatting sqref="J29">
    <cfRule type="cellIs" dxfId="348" priority="10" operator="greaterThan">
      <formula>I29</formula>
    </cfRule>
  </conditionalFormatting>
  <conditionalFormatting sqref="L29">
    <cfRule type="cellIs" dxfId="347" priority="9" operator="greaterThan">
      <formula>K29</formula>
    </cfRule>
  </conditionalFormatting>
  <conditionalFormatting sqref="N29">
    <cfRule type="cellIs" dxfId="346" priority="8" operator="greaterThan">
      <formula>M29</formula>
    </cfRule>
  </conditionalFormatting>
  <conditionalFormatting sqref="P29">
    <cfRule type="cellIs" dxfId="345" priority="7" operator="greaterThan">
      <formula>O29</formula>
    </cfRule>
  </conditionalFormatting>
  <conditionalFormatting sqref="R29">
    <cfRule type="cellIs" dxfId="344" priority="6" operator="greaterThan">
      <formula>Q29</formula>
    </cfRule>
  </conditionalFormatting>
  <conditionalFormatting sqref="C33:P33">
    <cfRule type="cellIs" dxfId="343" priority="5" operator="greaterThan">
      <formula>B33</formula>
    </cfRule>
  </conditionalFormatting>
  <conditionalFormatting sqref="N43 R43 P43 L43 J43 D43">
    <cfRule type="cellIs" dxfId="342" priority="4" operator="greaterThan">
      <formula>C43</formula>
    </cfRule>
  </conditionalFormatting>
  <conditionalFormatting sqref="N44 R44 P44 L44 J44">
    <cfRule type="cellIs" dxfId="341" priority="3" operator="greaterThan">
      <formula>I44</formula>
    </cfRule>
  </conditionalFormatting>
  <conditionalFormatting sqref="Q33:R33">
    <cfRule type="cellIs" dxfId="340" priority="2" operator="greaterThan">
      <formula>P33</formula>
    </cfRule>
  </conditionalFormatting>
  <conditionalFormatting sqref="D53">
    <cfRule type="cellIs" dxfId="339" priority="1" operator="greaterThan">
      <formula>$C$6</formula>
    </cfRule>
  </conditionalFormatting>
  <dataValidations count="3">
    <dataValidation type="date" operator="greaterThan" allowBlank="1" showInputMessage="1" showErrorMessage="1" prompt="Введите дату в формате ЧЧ.ММ.ГГГГ" sqref="X2">
      <formula1>DATE(96,1,1)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Q37:R38 E37:P39 C48:R54 E35:R36 E40:R40 C35:D40 C6:R34 C41:R46">
      <formula1>-1E+28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opLeftCell="L1" zoomScale="70" zoomScaleNormal="70" workbookViewId="0">
      <selection activeCell="Y3" sqref="Y3"/>
    </sheetView>
  </sheetViews>
  <sheetFormatPr defaultRowHeight="12.75" x14ac:dyDescent="0.2"/>
  <cols>
    <col min="1" max="1" width="6.28515625" style="134" customWidth="1"/>
    <col min="2" max="2" width="53.28515625" style="182" customWidth="1"/>
    <col min="3" max="10" width="18" style="136" customWidth="1"/>
    <col min="11" max="18" width="20.5703125" style="136" customWidth="1"/>
    <col min="19" max="21" width="15.85546875" style="136" customWidth="1"/>
    <col min="22" max="22" width="19.140625" style="125" customWidth="1"/>
    <col min="23" max="24" width="17.5703125" style="126" customWidth="1"/>
    <col min="25" max="25" width="19.42578125" style="136" bestFit="1" customWidth="1"/>
    <col min="26" max="26" width="20.7109375" style="136" customWidth="1"/>
    <col min="27" max="27" width="17.5703125" style="181" customWidth="1"/>
    <col min="28" max="16384" width="9.140625" style="136"/>
  </cols>
  <sheetData>
    <row r="1" spans="1:27" s="133" customFormat="1" ht="30" customHeight="1" x14ac:dyDescent="0.2">
      <c r="A1" s="127" t="s">
        <v>235</v>
      </c>
      <c r="B1" s="128"/>
      <c r="C1" s="129"/>
      <c r="D1" s="129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  <c r="P1" s="131"/>
      <c r="Q1" s="131"/>
      <c r="R1" s="131"/>
      <c r="S1" s="131"/>
      <c r="T1" s="131"/>
      <c r="U1" s="131"/>
      <c r="V1" s="131"/>
      <c r="W1" s="132" t="s">
        <v>236</v>
      </c>
      <c r="X1" s="132"/>
    </row>
    <row r="2" spans="1:27" ht="23.25" customHeight="1" x14ac:dyDescent="0.25">
      <c r="B2" s="135" t="s">
        <v>3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137"/>
      <c r="U2" s="137"/>
      <c r="V2" s="138">
        <v>45930</v>
      </c>
      <c r="W2" s="125"/>
      <c r="X2" s="126" t="s">
        <v>4</v>
      </c>
      <c r="Y2" s="65"/>
      <c r="AA2" s="136"/>
    </row>
    <row r="3" spans="1:27" s="133" customFormat="1" ht="21.75" customHeight="1" x14ac:dyDescent="0.2">
      <c r="A3" s="295" t="s">
        <v>5</v>
      </c>
      <c r="B3" s="295" t="s">
        <v>133</v>
      </c>
      <c r="C3" s="304" t="s">
        <v>134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5"/>
      <c r="S3" s="295" t="s">
        <v>7</v>
      </c>
      <c r="T3" s="307" t="s">
        <v>135</v>
      </c>
      <c r="U3" s="308"/>
      <c r="V3" s="298" t="s">
        <v>136</v>
      </c>
      <c r="W3" s="302"/>
      <c r="X3" s="299"/>
      <c r="AA3" s="139"/>
    </row>
    <row r="4" spans="1:27" s="133" customFormat="1" ht="21" customHeight="1" x14ac:dyDescent="0.2">
      <c r="A4" s="296"/>
      <c r="B4" s="296"/>
      <c r="C4" s="304" t="s">
        <v>137</v>
      </c>
      <c r="D4" s="305"/>
      <c r="E4" s="304" t="s">
        <v>138</v>
      </c>
      <c r="F4" s="305"/>
      <c r="G4" s="304" t="s">
        <v>139</v>
      </c>
      <c r="H4" s="305"/>
      <c r="I4" s="304" t="s">
        <v>140</v>
      </c>
      <c r="J4" s="305"/>
      <c r="K4" s="304" t="s">
        <v>141</v>
      </c>
      <c r="L4" s="305"/>
      <c r="M4" s="304" t="s">
        <v>142</v>
      </c>
      <c r="N4" s="305"/>
      <c r="O4" s="304" t="s">
        <v>143</v>
      </c>
      <c r="P4" s="305"/>
      <c r="Q4" s="304" t="s">
        <v>144</v>
      </c>
      <c r="R4" s="305"/>
      <c r="S4" s="296"/>
      <c r="T4" s="309"/>
      <c r="U4" s="310"/>
      <c r="V4" s="300"/>
      <c r="W4" s="303"/>
      <c r="X4" s="301"/>
      <c r="AA4" s="139"/>
    </row>
    <row r="5" spans="1:27" s="133" customFormat="1" ht="102" customHeight="1" x14ac:dyDescent="0.2">
      <c r="A5" s="296"/>
      <c r="B5" s="296"/>
      <c r="C5" s="140" t="s">
        <v>145</v>
      </c>
      <c r="D5" s="140" t="s">
        <v>146</v>
      </c>
      <c r="E5" s="140" t="s">
        <v>145</v>
      </c>
      <c r="F5" s="140" t="s">
        <v>146</v>
      </c>
      <c r="G5" s="140" t="s">
        <v>145</v>
      </c>
      <c r="H5" s="140" t="s">
        <v>146</v>
      </c>
      <c r="I5" s="140" t="s">
        <v>145</v>
      </c>
      <c r="J5" s="140" t="s">
        <v>146</v>
      </c>
      <c r="K5" s="140" t="s">
        <v>145</v>
      </c>
      <c r="L5" s="140" t="s">
        <v>146</v>
      </c>
      <c r="M5" s="140" t="s">
        <v>145</v>
      </c>
      <c r="N5" s="140" t="s">
        <v>146</v>
      </c>
      <c r="O5" s="140" t="s">
        <v>145</v>
      </c>
      <c r="P5" s="140" t="s">
        <v>146</v>
      </c>
      <c r="Q5" s="140" t="s">
        <v>145</v>
      </c>
      <c r="R5" s="140" t="s">
        <v>146</v>
      </c>
      <c r="S5" s="296"/>
      <c r="T5" s="140" t="s">
        <v>147</v>
      </c>
      <c r="U5" s="140" t="s">
        <v>148</v>
      </c>
      <c r="V5" s="71" t="s">
        <v>149</v>
      </c>
      <c r="W5" s="71" t="s">
        <v>237</v>
      </c>
      <c r="X5" s="71" t="s">
        <v>238</v>
      </c>
      <c r="AA5" s="139"/>
    </row>
    <row r="6" spans="1:27" s="133" customFormat="1" ht="25.5" customHeight="1" x14ac:dyDescent="0.2">
      <c r="A6" s="141" t="s">
        <v>239</v>
      </c>
      <c r="B6" s="142" t="s">
        <v>240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  <c r="W6" s="145"/>
      <c r="X6" s="145"/>
      <c r="AA6" s="139"/>
    </row>
    <row r="7" spans="1:27" s="133" customFormat="1" ht="25.5" customHeight="1" x14ac:dyDescent="0.2">
      <c r="A7" s="141" t="s">
        <v>241</v>
      </c>
      <c r="B7" s="146" t="s">
        <v>242</v>
      </c>
      <c r="C7" s="147">
        <v>8198522361</v>
      </c>
      <c r="D7" s="148">
        <v>4161664550</v>
      </c>
      <c r="E7" s="147">
        <v>0</v>
      </c>
      <c r="F7" s="148">
        <v>0</v>
      </c>
      <c r="G7" s="147">
        <v>0</v>
      </c>
      <c r="H7" s="148">
        <v>0</v>
      </c>
      <c r="I7" s="147">
        <v>0</v>
      </c>
      <c r="J7" s="148">
        <v>0</v>
      </c>
      <c r="K7" s="147">
        <v>0</v>
      </c>
      <c r="L7" s="148">
        <v>0</v>
      </c>
      <c r="M7" s="147">
        <v>0</v>
      </c>
      <c r="N7" s="148">
        <v>0</v>
      </c>
      <c r="O7" s="147">
        <v>0</v>
      </c>
      <c r="P7" s="148">
        <v>0</v>
      </c>
      <c r="Q7" s="147">
        <v>0</v>
      </c>
      <c r="R7" s="148">
        <v>0</v>
      </c>
      <c r="S7" s="147">
        <v>8198522361</v>
      </c>
      <c r="T7" s="147">
        <v>4036857811</v>
      </c>
      <c r="U7" s="147">
        <v>4161664550</v>
      </c>
      <c r="V7" s="144"/>
      <c r="W7" s="149"/>
      <c r="X7" s="149"/>
      <c r="AA7" s="139"/>
    </row>
    <row r="8" spans="1:27" s="155" customFormat="1" ht="25.5" customHeight="1" x14ac:dyDescent="0.2">
      <c r="A8" s="150" t="s">
        <v>243</v>
      </c>
      <c r="B8" s="151" t="s">
        <v>244</v>
      </c>
      <c r="C8" s="152">
        <v>2596830982</v>
      </c>
      <c r="D8" s="152">
        <v>2365990146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47">
        <v>2596830982</v>
      </c>
      <c r="T8" s="147">
        <v>230840836</v>
      </c>
      <c r="U8" s="147">
        <v>2365990146</v>
      </c>
      <c r="V8" s="154"/>
      <c r="W8" s="149"/>
      <c r="X8" s="149"/>
      <c r="AA8" s="156"/>
    </row>
    <row r="9" spans="1:27" s="155" customFormat="1" ht="25.5" customHeight="1" x14ac:dyDescent="0.2">
      <c r="A9" s="150" t="s">
        <v>245</v>
      </c>
      <c r="B9" s="151" t="s">
        <v>246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47">
        <v>0</v>
      </c>
      <c r="T9" s="147">
        <v>0</v>
      </c>
      <c r="U9" s="147">
        <v>0</v>
      </c>
      <c r="V9" s="154"/>
      <c r="W9" s="149"/>
      <c r="X9" s="149"/>
      <c r="AA9" s="156"/>
    </row>
    <row r="10" spans="1:27" s="155" customFormat="1" ht="25.5" customHeight="1" x14ac:dyDescent="0.2">
      <c r="A10" s="150" t="s">
        <v>247</v>
      </c>
      <c r="B10" s="151" t="s">
        <v>248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47">
        <v>0</v>
      </c>
      <c r="T10" s="147">
        <v>0</v>
      </c>
      <c r="U10" s="147">
        <v>0</v>
      </c>
      <c r="V10" s="154"/>
      <c r="W10" s="157"/>
      <c r="X10" s="157"/>
      <c r="AA10" s="156"/>
    </row>
    <row r="11" spans="1:27" s="155" customFormat="1" ht="25.5" customHeight="1" x14ac:dyDescent="0.2">
      <c r="A11" s="150" t="s">
        <v>249</v>
      </c>
      <c r="B11" s="151" t="s">
        <v>250</v>
      </c>
      <c r="C11" s="152">
        <v>5601691379</v>
      </c>
      <c r="D11" s="152">
        <v>1795674404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47">
        <v>5601691379</v>
      </c>
      <c r="T11" s="147">
        <v>3806016975</v>
      </c>
      <c r="U11" s="147">
        <v>1795674404</v>
      </c>
      <c r="V11" s="154"/>
      <c r="W11" s="157"/>
      <c r="X11" s="157"/>
      <c r="AA11" s="156"/>
    </row>
    <row r="12" spans="1:27" s="155" customFormat="1" ht="25.5" customHeight="1" x14ac:dyDescent="0.2">
      <c r="A12" s="150" t="s">
        <v>251</v>
      </c>
      <c r="B12" s="151" t="s">
        <v>79</v>
      </c>
      <c r="C12" s="152">
        <v>5607716</v>
      </c>
      <c r="D12" s="152">
        <v>6034</v>
      </c>
      <c r="E12" s="152">
        <v>72954489</v>
      </c>
      <c r="F12" s="152">
        <v>6316338</v>
      </c>
      <c r="G12" s="152">
        <v>695791172</v>
      </c>
      <c r="H12" s="152">
        <v>44201349</v>
      </c>
      <c r="I12" s="152">
        <v>1921973004</v>
      </c>
      <c r="J12" s="152">
        <v>102866140</v>
      </c>
      <c r="K12" s="152">
        <v>2831092405</v>
      </c>
      <c r="L12" s="152">
        <v>116233981</v>
      </c>
      <c r="M12" s="152">
        <v>6585644082</v>
      </c>
      <c r="N12" s="152">
        <v>819790786</v>
      </c>
      <c r="O12" s="152">
        <v>12105721633</v>
      </c>
      <c r="P12" s="152">
        <v>3235526752</v>
      </c>
      <c r="Q12" s="152">
        <v>2678989395</v>
      </c>
      <c r="R12" s="152">
        <v>2195681565</v>
      </c>
      <c r="S12" s="147">
        <v>26897773896</v>
      </c>
      <c r="T12" s="147">
        <v>20377150951</v>
      </c>
      <c r="U12" s="147">
        <v>6520622945</v>
      </c>
      <c r="V12" s="154"/>
      <c r="W12" s="157"/>
      <c r="X12" s="157"/>
      <c r="AA12" s="156"/>
    </row>
    <row r="13" spans="1:27" s="155" customFormat="1" ht="25.5" customHeight="1" x14ac:dyDescent="0.2">
      <c r="A13" s="150" t="s">
        <v>252</v>
      </c>
      <c r="B13" s="158" t="s">
        <v>253</v>
      </c>
      <c r="C13" s="152">
        <v>5607716</v>
      </c>
      <c r="D13" s="152">
        <v>6034</v>
      </c>
      <c r="E13" s="152">
        <v>63954489</v>
      </c>
      <c r="F13" s="152">
        <v>6316338</v>
      </c>
      <c r="G13" s="152">
        <v>352143336</v>
      </c>
      <c r="H13" s="152">
        <v>40098190</v>
      </c>
      <c r="I13" s="152">
        <v>1400565873</v>
      </c>
      <c r="J13" s="152">
        <v>101923823</v>
      </c>
      <c r="K13" s="152">
        <v>2253492417</v>
      </c>
      <c r="L13" s="152">
        <v>108224138</v>
      </c>
      <c r="M13" s="152">
        <v>4670262958</v>
      </c>
      <c r="N13" s="152">
        <v>786194328</v>
      </c>
      <c r="O13" s="152">
        <v>7661509061</v>
      </c>
      <c r="P13" s="152">
        <v>3036184469</v>
      </c>
      <c r="Q13" s="152">
        <v>2409933830</v>
      </c>
      <c r="R13" s="152">
        <v>2170026995</v>
      </c>
      <c r="S13" s="147">
        <v>18817469680</v>
      </c>
      <c r="T13" s="147">
        <v>12568495365</v>
      </c>
      <c r="U13" s="147">
        <v>6248974315</v>
      </c>
      <c r="V13" s="154"/>
      <c r="W13" s="157"/>
      <c r="X13" s="157"/>
      <c r="AA13" s="156"/>
    </row>
    <row r="14" spans="1:27" s="155" customFormat="1" ht="25.5" customHeight="1" x14ac:dyDescent="0.2">
      <c r="A14" s="150" t="s">
        <v>254</v>
      </c>
      <c r="B14" s="158" t="s">
        <v>255</v>
      </c>
      <c r="C14" s="152">
        <v>0</v>
      </c>
      <c r="D14" s="15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47">
        <v>0</v>
      </c>
      <c r="T14" s="147">
        <v>0</v>
      </c>
      <c r="U14" s="147">
        <v>0</v>
      </c>
      <c r="V14" s="154"/>
      <c r="W14" s="157"/>
      <c r="X14" s="157"/>
      <c r="AA14" s="156"/>
    </row>
    <row r="15" spans="1:27" s="155" customFormat="1" ht="25.5" customHeight="1" x14ac:dyDescent="0.2">
      <c r="A15" s="150" t="s">
        <v>256</v>
      </c>
      <c r="B15" s="151" t="s">
        <v>257</v>
      </c>
      <c r="C15" s="147">
        <v>4562538784</v>
      </c>
      <c r="D15" s="148">
        <v>2840206086</v>
      </c>
      <c r="E15" s="147">
        <v>0</v>
      </c>
      <c r="F15" s="148">
        <v>0</v>
      </c>
      <c r="G15" s="147">
        <v>0</v>
      </c>
      <c r="H15" s="148">
        <v>0</v>
      </c>
      <c r="I15" s="147">
        <v>0</v>
      </c>
      <c r="J15" s="148">
        <v>0</v>
      </c>
      <c r="K15" s="147">
        <v>0</v>
      </c>
      <c r="L15" s="148">
        <v>0</v>
      </c>
      <c r="M15" s="147">
        <v>0</v>
      </c>
      <c r="N15" s="148">
        <v>0</v>
      </c>
      <c r="O15" s="147">
        <v>0</v>
      </c>
      <c r="P15" s="148">
        <v>0</v>
      </c>
      <c r="Q15" s="147">
        <v>0</v>
      </c>
      <c r="R15" s="148">
        <v>0</v>
      </c>
      <c r="S15" s="147">
        <v>4562538784</v>
      </c>
      <c r="T15" s="147">
        <v>1722332698</v>
      </c>
      <c r="U15" s="147">
        <v>2840206086</v>
      </c>
      <c r="V15" s="154"/>
      <c r="W15" s="157"/>
      <c r="X15" s="157"/>
      <c r="AA15" s="156"/>
    </row>
    <row r="16" spans="1:27" s="155" customFormat="1" ht="28.5" customHeight="1" x14ac:dyDescent="0.2">
      <c r="A16" s="150" t="s">
        <v>258</v>
      </c>
      <c r="B16" s="151" t="s">
        <v>259</v>
      </c>
      <c r="C16" s="152">
        <v>3898919647</v>
      </c>
      <c r="D16" s="152">
        <v>2708003535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47">
        <v>3898919647</v>
      </c>
      <c r="T16" s="147">
        <v>1190916112</v>
      </c>
      <c r="U16" s="147">
        <v>2708003535</v>
      </c>
      <c r="V16" s="154"/>
      <c r="W16" s="157"/>
      <c r="X16" s="157"/>
      <c r="AA16" s="156"/>
    </row>
    <row r="17" spans="1:27" s="155" customFormat="1" ht="28.5" customHeight="1" x14ac:dyDescent="0.2">
      <c r="A17" s="150" t="s">
        <v>260</v>
      </c>
      <c r="B17" s="151" t="s">
        <v>261</v>
      </c>
      <c r="C17" s="152">
        <v>34046285</v>
      </c>
      <c r="D17" s="152">
        <v>4730117</v>
      </c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47">
        <v>34046285</v>
      </c>
      <c r="T17" s="147">
        <v>29316168</v>
      </c>
      <c r="U17" s="147">
        <v>4730117</v>
      </c>
      <c r="V17" s="154"/>
      <c r="W17" s="157"/>
      <c r="X17" s="157"/>
      <c r="AA17" s="156"/>
    </row>
    <row r="18" spans="1:27" s="155" customFormat="1" ht="25.5" customHeight="1" x14ac:dyDescent="0.2">
      <c r="A18" s="150" t="s">
        <v>262</v>
      </c>
      <c r="B18" s="151" t="s">
        <v>263</v>
      </c>
      <c r="C18" s="152">
        <v>63221287</v>
      </c>
      <c r="D18" s="152">
        <v>63221287</v>
      </c>
      <c r="E18" s="152"/>
      <c r="F18" s="152"/>
      <c r="G18" s="152"/>
      <c r="H18" s="152"/>
      <c r="I18" s="153"/>
      <c r="J18" s="152"/>
      <c r="K18" s="152"/>
      <c r="L18" s="152"/>
      <c r="M18" s="152"/>
      <c r="N18" s="152"/>
      <c r="O18" s="152"/>
      <c r="P18" s="152"/>
      <c r="Q18" s="152"/>
      <c r="R18" s="152"/>
      <c r="S18" s="147">
        <v>63221287</v>
      </c>
      <c r="T18" s="147">
        <v>0</v>
      </c>
      <c r="U18" s="147">
        <v>63221287</v>
      </c>
      <c r="V18" s="154"/>
      <c r="W18" s="157"/>
      <c r="X18" s="157"/>
      <c r="AA18" s="156"/>
    </row>
    <row r="19" spans="1:27" s="155" customFormat="1" ht="25.5" customHeight="1" x14ac:dyDescent="0.2">
      <c r="A19" s="150" t="s">
        <v>264</v>
      </c>
      <c r="B19" s="151" t="s">
        <v>186</v>
      </c>
      <c r="C19" s="152">
        <v>566351565</v>
      </c>
      <c r="D19" s="152">
        <v>64251147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47">
        <v>566351565</v>
      </c>
      <c r="T19" s="147">
        <v>502100418</v>
      </c>
      <c r="U19" s="147">
        <v>64251147</v>
      </c>
      <c r="V19" s="154"/>
      <c r="W19" s="157"/>
      <c r="X19" s="157"/>
      <c r="AA19" s="156"/>
    </row>
    <row r="20" spans="1:27" s="155" customFormat="1" ht="25.5" customHeight="1" x14ac:dyDescent="0.2">
      <c r="A20" s="150" t="s">
        <v>265</v>
      </c>
      <c r="B20" s="159" t="s">
        <v>266</v>
      </c>
      <c r="C20" s="148">
        <v>12766668861</v>
      </c>
      <c r="D20" s="148">
        <v>7001876670</v>
      </c>
      <c r="E20" s="148">
        <v>72954489</v>
      </c>
      <c r="F20" s="148">
        <v>6316338</v>
      </c>
      <c r="G20" s="148">
        <v>695791172</v>
      </c>
      <c r="H20" s="148">
        <v>44201349</v>
      </c>
      <c r="I20" s="148">
        <v>1921973004</v>
      </c>
      <c r="J20" s="148">
        <v>102866140</v>
      </c>
      <c r="K20" s="148">
        <v>2831092405</v>
      </c>
      <c r="L20" s="148">
        <v>116233981</v>
      </c>
      <c r="M20" s="148">
        <v>6585644082</v>
      </c>
      <c r="N20" s="148">
        <v>819790786</v>
      </c>
      <c r="O20" s="148">
        <v>12105721633</v>
      </c>
      <c r="P20" s="148">
        <v>3235526752</v>
      </c>
      <c r="Q20" s="148">
        <v>2678989395</v>
      </c>
      <c r="R20" s="148">
        <v>2195681565</v>
      </c>
      <c r="S20" s="147">
        <v>39658835041</v>
      </c>
      <c r="T20" s="147">
        <v>26136341460</v>
      </c>
      <c r="U20" s="147">
        <v>13522493581</v>
      </c>
      <c r="V20" s="154">
        <v>0.15</v>
      </c>
      <c r="W20" s="157">
        <v>5948825256.1499996</v>
      </c>
      <c r="X20" s="157">
        <v>2028374037.1499999</v>
      </c>
      <c r="Y20" s="160">
        <v>39658835041</v>
      </c>
      <c r="Z20" s="160">
        <v>26136341460</v>
      </c>
      <c r="AA20" s="160">
        <v>13522493581</v>
      </c>
    </row>
    <row r="21" spans="1:27" s="155" customFormat="1" ht="25.5" customHeight="1" x14ac:dyDescent="0.2">
      <c r="A21" s="150" t="s">
        <v>267</v>
      </c>
      <c r="B21" s="151" t="s">
        <v>81</v>
      </c>
      <c r="C21" s="152">
        <v>3330</v>
      </c>
      <c r="D21" s="152">
        <v>0</v>
      </c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47">
        <v>3330</v>
      </c>
      <c r="T21" s="147">
        <v>3330</v>
      </c>
      <c r="U21" s="147">
        <v>0</v>
      </c>
      <c r="V21" s="154">
        <v>1</v>
      </c>
      <c r="W21" s="157">
        <v>0</v>
      </c>
      <c r="X21" s="157">
        <v>0</v>
      </c>
      <c r="Y21" s="156">
        <v>0</v>
      </c>
      <c r="Z21" s="156">
        <v>0</v>
      </c>
      <c r="AA21" s="156">
        <v>0</v>
      </c>
    </row>
    <row r="22" spans="1:27" s="155" customFormat="1" ht="43.5" customHeight="1" x14ac:dyDescent="0.2">
      <c r="A22" s="150" t="s">
        <v>268</v>
      </c>
      <c r="B22" s="151" t="s">
        <v>269</v>
      </c>
      <c r="C22" s="152">
        <v>3330</v>
      </c>
      <c r="D22" s="152">
        <v>0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48">
        <v>3330</v>
      </c>
      <c r="T22" s="148">
        <v>3330</v>
      </c>
      <c r="U22" s="148">
        <v>0</v>
      </c>
      <c r="V22" s="154"/>
      <c r="W22" s="157"/>
      <c r="X22" s="157"/>
      <c r="Y22" s="156"/>
      <c r="Z22" s="156"/>
      <c r="AA22" s="156"/>
    </row>
    <row r="23" spans="1:27" s="155" customFormat="1" ht="25.5" customHeight="1" x14ac:dyDescent="0.2">
      <c r="A23" s="150" t="s">
        <v>270</v>
      </c>
      <c r="B23" s="151" t="s">
        <v>271</v>
      </c>
      <c r="C23" s="148">
        <v>153239806.00000024</v>
      </c>
      <c r="D23" s="148">
        <v>115963879</v>
      </c>
      <c r="E23" s="148">
        <v>681116400</v>
      </c>
      <c r="F23" s="148">
        <v>181016400</v>
      </c>
      <c r="G23" s="148">
        <v>0</v>
      </c>
      <c r="H23" s="148">
        <v>0</v>
      </c>
      <c r="I23" s="148">
        <v>238262</v>
      </c>
      <c r="J23" s="148">
        <v>0</v>
      </c>
      <c r="K23" s="148">
        <v>0</v>
      </c>
      <c r="L23" s="148">
        <v>0</v>
      </c>
      <c r="M23" s="148">
        <v>238262</v>
      </c>
      <c r="N23" s="148">
        <v>0</v>
      </c>
      <c r="O23" s="148">
        <v>1612543</v>
      </c>
      <c r="P23" s="148">
        <v>0</v>
      </c>
      <c r="Q23" s="148">
        <v>0</v>
      </c>
      <c r="R23" s="148">
        <v>0</v>
      </c>
      <c r="S23" s="148">
        <v>836445273.00000024</v>
      </c>
      <c r="T23" s="148">
        <v>539464994.00000024</v>
      </c>
      <c r="U23" s="148">
        <v>296980279</v>
      </c>
      <c r="V23" s="154"/>
      <c r="W23" s="157"/>
      <c r="X23" s="157"/>
      <c r="AA23" s="156"/>
    </row>
    <row r="24" spans="1:27" s="155" customFormat="1" ht="27.75" customHeight="1" x14ac:dyDescent="0.2">
      <c r="A24" s="150" t="s">
        <v>13</v>
      </c>
      <c r="B24" s="151" t="s">
        <v>272</v>
      </c>
      <c r="C24" s="152">
        <v>88205114</v>
      </c>
      <c r="D24" s="152">
        <v>52028321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>
        <v>88205114</v>
      </c>
      <c r="T24" s="148">
        <v>36176793</v>
      </c>
      <c r="U24" s="148">
        <v>52028321</v>
      </c>
      <c r="V24" s="154">
        <v>1</v>
      </c>
      <c r="W24" s="157">
        <v>71257830</v>
      </c>
      <c r="X24" s="157">
        <v>35081037</v>
      </c>
      <c r="AA24" s="156"/>
    </row>
    <row r="25" spans="1:27" s="155" customFormat="1" ht="27.75" customHeight="1" x14ac:dyDescent="0.2">
      <c r="A25" s="150" t="s">
        <v>273</v>
      </c>
      <c r="B25" s="151" t="s">
        <v>274</v>
      </c>
      <c r="C25" s="152">
        <v>16947284</v>
      </c>
      <c r="D25" s="152">
        <v>16947284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>
        <v>16947284</v>
      </c>
      <c r="T25" s="148">
        <v>0</v>
      </c>
      <c r="U25" s="148">
        <v>16947284</v>
      </c>
      <c r="V25" s="154">
        <v>1</v>
      </c>
      <c r="W25" s="157">
        <v>16947284</v>
      </c>
      <c r="X25" s="157">
        <v>16947284</v>
      </c>
      <c r="AA25" s="156"/>
    </row>
    <row r="26" spans="1:27" s="155" customFormat="1" ht="25.5" customHeight="1" x14ac:dyDescent="0.2">
      <c r="A26" s="150" t="s">
        <v>15</v>
      </c>
      <c r="B26" s="151" t="s">
        <v>275</v>
      </c>
      <c r="C26" s="152">
        <v>60338800</v>
      </c>
      <c r="D26" s="152">
        <v>60338800</v>
      </c>
      <c r="E26" s="152">
        <v>681116400</v>
      </c>
      <c r="F26" s="152">
        <v>181016400</v>
      </c>
      <c r="G26" s="152">
        <v>0</v>
      </c>
      <c r="H26" s="152">
        <v>0</v>
      </c>
      <c r="I26" s="152">
        <v>238262</v>
      </c>
      <c r="J26" s="152">
        <v>0</v>
      </c>
      <c r="K26" s="152">
        <v>0</v>
      </c>
      <c r="L26" s="152">
        <v>0</v>
      </c>
      <c r="M26" s="152">
        <v>238262</v>
      </c>
      <c r="N26" s="152">
        <v>0</v>
      </c>
      <c r="O26" s="152">
        <v>1612543</v>
      </c>
      <c r="P26" s="152">
        <v>0</v>
      </c>
      <c r="Q26" s="152">
        <v>0</v>
      </c>
      <c r="R26" s="152">
        <v>0</v>
      </c>
      <c r="S26" s="148">
        <v>743544267</v>
      </c>
      <c r="T26" s="148">
        <v>502189067</v>
      </c>
      <c r="U26" s="148">
        <v>241355200</v>
      </c>
      <c r="V26" s="154">
        <v>1</v>
      </c>
      <c r="W26" s="157">
        <v>741455200</v>
      </c>
      <c r="X26" s="157">
        <v>241355200</v>
      </c>
      <c r="AA26" s="156"/>
    </row>
    <row r="27" spans="1:27" s="155" customFormat="1" ht="25.5" customHeight="1" x14ac:dyDescent="0.2">
      <c r="A27" s="150" t="s">
        <v>163</v>
      </c>
      <c r="B27" s="151" t="s">
        <v>276</v>
      </c>
      <c r="C27" s="152">
        <v>4695892</v>
      </c>
      <c r="D27" s="152">
        <v>3596758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48">
        <v>4695892</v>
      </c>
      <c r="T27" s="148">
        <v>1099134</v>
      </c>
      <c r="U27" s="148">
        <v>3596758</v>
      </c>
      <c r="V27" s="154">
        <v>1</v>
      </c>
      <c r="W27" s="157">
        <v>4695892</v>
      </c>
      <c r="X27" s="157">
        <v>3596758</v>
      </c>
      <c r="AA27" s="156"/>
    </row>
    <row r="28" spans="1:27" s="155" customFormat="1" ht="25.5" customHeight="1" x14ac:dyDescent="0.2">
      <c r="A28" s="150" t="s">
        <v>167</v>
      </c>
      <c r="B28" s="151" t="s">
        <v>277</v>
      </c>
      <c r="C28" s="152">
        <v>2.384185791015625E-7</v>
      </c>
      <c r="D28" s="152">
        <v>0</v>
      </c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48">
        <v>2.384185791015625E-7</v>
      </c>
      <c r="T28" s="148">
        <v>2.384185791015625E-7</v>
      </c>
      <c r="U28" s="148">
        <v>0</v>
      </c>
      <c r="V28" s="154">
        <v>1</v>
      </c>
      <c r="W28" s="157">
        <v>2.384185791015625E-7</v>
      </c>
      <c r="X28" s="157">
        <v>0</v>
      </c>
      <c r="AA28" s="156"/>
    </row>
    <row r="29" spans="1:27" s="155" customFormat="1" ht="25.5" customHeight="1" x14ac:dyDescent="0.2">
      <c r="A29" s="150" t="s">
        <v>278</v>
      </c>
      <c r="B29" s="151" t="s">
        <v>279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48">
        <v>0</v>
      </c>
      <c r="T29" s="148">
        <v>0</v>
      </c>
      <c r="U29" s="148">
        <v>0</v>
      </c>
      <c r="V29" s="154">
        <v>1</v>
      </c>
      <c r="W29" s="157">
        <v>0</v>
      </c>
      <c r="X29" s="157">
        <v>0</v>
      </c>
      <c r="AA29" s="156"/>
    </row>
    <row r="30" spans="1:27" s="155" customFormat="1" ht="25.5" customHeight="1" x14ac:dyDescent="0.2">
      <c r="A30" s="150" t="s">
        <v>280</v>
      </c>
      <c r="B30" s="151" t="s">
        <v>281</v>
      </c>
      <c r="C30" s="152">
        <v>0</v>
      </c>
      <c r="D30" s="152">
        <v>0</v>
      </c>
      <c r="E30" s="152">
        <v>380036</v>
      </c>
      <c r="F30" s="152">
        <v>0</v>
      </c>
      <c r="G30" s="152">
        <v>1575388</v>
      </c>
      <c r="H30" s="152">
        <v>0</v>
      </c>
      <c r="I30" s="152">
        <v>38856320</v>
      </c>
      <c r="J30" s="152">
        <v>36299806</v>
      </c>
      <c r="K30" s="152">
        <v>79335119</v>
      </c>
      <c r="L30" s="152">
        <v>65434077</v>
      </c>
      <c r="M30" s="152">
        <v>55154660</v>
      </c>
      <c r="N30" s="152">
        <v>49863448</v>
      </c>
      <c r="O30" s="152">
        <v>507262805</v>
      </c>
      <c r="P30" s="152">
        <v>460846200</v>
      </c>
      <c r="Q30" s="152">
        <v>637485338</v>
      </c>
      <c r="R30" s="152">
        <v>29909509</v>
      </c>
      <c r="S30" s="148">
        <v>1320049666</v>
      </c>
      <c r="T30" s="148">
        <v>677696626</v>
      </c>
      <c r="U30" s="148">
        <v>642353040</v>
      </c>
      <c r="V30" s="154">
        <v>0.05</v>
      </c>
      <c r="W30" s="157">
        <v>66002483.300000004</v>
      </c>
      <c r="X30" s="157">
        <v>32117652</v>
      </c>
      <c r="AA30" s="156"/>
    </row>
    <row r="31" spans="1:27" s="155" customFormat="1" ht="25.5" customHeight="1" x14ac:dyDescent="0.2">
      <c r="A31" s="150" t="s">
        <v>282</v>
      </c>
      <c r="B31" s="151" t="s">
        <v>89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48">
        <v>0</v>
      </c>
      <c r="T31" s="148">
        <v>0</v>
      </c>
      <c r="U31" s="148">
        <v>0</v>
      </c>
      <c r="V31" s="154">
        <v>1</v>
      </c>
      <c r="W31" s="157">
        <v>0</v>
      </c>
      <c r="X31" s="157">
        <v>0</v>
      </c>
      <c r="AA31" s="156"/>
    </row>
    <row r="32" spans="1:27" s="155" customFormat="1" ht="25.5" customHeight="1" x14ac:dyDescent="0.2">
      <c r="A32" s="150" t="s">
        <v>283</v>
      </c>
      <c r="B32" s="151" t="s">
        <v>284</v>
      </c>
      <c r="C32" s="152">
        <v>0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50850000</v>
      </c>
      <c r="P32" s="152">
        <v>0</v>
      </c>
      <c r="Q32" s="152">
        <v>1561422133</v>
      </c>
      <c r="R32" s="152">
        <v>1456816227</v>
      </c>
      <c r="S32" s="148">
        <v>1612272133</v>
      </c>
      <c r="T32" s="148">
        <v>155455906</v>
      </c>
      <c r="U32" s="148">
        <v>1456816227</v>
      </c>
      <c r="V32" s="154">
        <v>1</v>
      </c>
      <c r="W32" s="157">
        <v>0</v>
      </c>
      <c r="X32" s="157">
        <v>0</v>
      </c>
      <c r="AA32" s="156"/>
    </row>
    <row r="33" spans="1:27" s="155" customFormat="1" ht="24.75" customHeight="1" x14ac:dyDescent="0.2">
      <c r="A33" s="150" t="s">
        <v>285</v>
      </c>
      <c r="B33" s="161" t="s">
        <v>85</v>
      </c>
      <c r="C33" s="148">
        <v>0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54"/>
      <c r="W33" s="157"/>
      <c r="X33" s="157"/>
      <c r="AA33" s="156"/>
    </row>
    <row r="34" spans="1:27" s="155" customFormat="1" ht="27" customHeight="1" x14ac:dyDescent="0.2">
      <c r="A34" s="150" t="s">
        <v>39</v>
      </c>
      <c r="B34" s="162" t="s">
        <v>286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48">
        <v>0</v>
      </c>
      <c r="T34" s="148">
        <v>0</v>
      </c>
      <c r="U34" s="148">
        <v>0</v>
      </c>
      <c r="V34" s="154">
        <v>1</v>
      </c>
      <c r="W34" s="157">
        <v>0</v>
      </c>
      <c r="X34" s="157">
        <v>0</v>
      </c>
      <c r="AA34" s="156"/>
    </row>
    <row r="35" spans="1:27" s="155" customFormat="1" ht="27" customHeight="1" x14ac:dyDescent="0.2">
      <c r="A35" s="150" t="s">
        <v>41</v>
      </c>
      <c r="B35" s="162" t="s">
        <v>287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48">
        <v>0</v>
      </c>
      <c r="T35" s="148">
        <v>0</v>
      </c>
      <c r="U35" s="148">
        <v>0</v>
      </c>
      <c r="V35" s="154">
        <v>1</v>
      </c>
      <c r="W35" s="157">
        <v>0</v>
      </c>
      <c r="X35" s="157">
        <v>0</v>
      </c>
      <c r="AA35" s="156"/>
    </row>
    <row r="36" spans="1:27" s="155" customFormat="1" ht="38.25" x14ac:dyDescent="0.2">
      <c r="A36" s="150" t="s">
        <v>288</v>
      </c>
      <c r="B36" s="151" t="s">
        <v>289</v>
      </c>
      <c r="C36" s="152">
        <v>1048909020</v>
      </c>
      <c r="D36" s="152">
        <v>10200159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47">
        <v>1048909020</v>
      </c>
      <c r="T36" s="147">
        <v>1038708861</v>
      </c>
      <c r="U36" s="147">
        <v>10200159</v>
      </c>
      <c r="V36" s="154">
        <v>1</v>
      </c>
      <c r="W36" s="157">
        <v>1048909020</v>
      </c>
      <c r="X36" s="157">
        <v>10200159</v>
      </c>
      <c r="AA36" s="156"/>
    </row>
    <row r="37" spans="1:27" s="155" customFormat="1" ht="25.5" customHeight="1" x14ac:dyDescent="0.2">
      <c r="A37" s="150" t="s">
        <v>290</v>
      </c>
      <c r="B37" s="151" t="s">
        <v>97</v>
      </c>
      <c r="C37" s="152">
        <v>45758253</v>
      </c>
      <c r="D37" s="152">
        <v>42322645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47">
        <v>45758253</v>
      </c>
      <c r="T37" s="147">
        <v>3435608</v>
      </c>
      <c r="U37" s="147">
        <v>42322645</v>
      </c>
      <c r="V37" s="154">
        <v>1</v>
      </c>
      <c r="W37" s="157">
        <v>45758253</v>
      </c>
      <c r="X37" s="157">
        <v>42322645</v>
      </c>
      <c r="AA37" s="156"/>
    </row>
    <row r="38" spans="1:27" s="155" customFormat="1" ht="25.5" customHeight="1" x14ac:dyDescent="0.2">
      <c r="A38" s="150" t="s">
        <v>291</v>
      </c>
      <c r="B38" s="151" t="s">
        <v>93</v>
      </c>
      <c r="C38" s="152"/>
      <c r="D38" s="152"/>
      <c r="E38" s="152">
        <v>22785098</v>
      </c>
      <c r="F38" s="152">
        <v>4539964</v>
      </c>
      <c r="G38" s="152">
        <v>48825213</v>
      </c>
      <c r="H38" s="152">
        <v>13366641</v>
      </c>
      <c r="I38" s="152">
        <v>794661</v>
      </c>
      <c r="J38" s="152">
        <v>19568</v>
      </c>
      <c r="K38" s="152">
        <v>0</v>
      </c>
      <c r="L38" s="152">
        <v>0</v>
      </c>
      <c r="M38" s="152">
        <v>3250380</v>
      </c>
      <c r="N38" s="152">
        <v>3250380</v>
      </c>
      <c r="O38" s="152">
        <v>3827</v>
      </c>
      <c r="P38" s="152">
        <v>3827</v>
      </c>
      <c r="Q38" s="152">
        <v>0</v>
      </c>
      <c r="R38" s="152">
        <v>0</v>
      </c>
      <c r="S38" s="147">
        <v>75659179</v>
      </c>
      <c r="T38" s="147">
        <v>54478799</v>
      </c>
      <c r="U38" s="147">
        <v>21180380</v>
      </c>
      <c r="V38" s="154"/>
      <c r="W38" s="157">
        <v>71610311</v>
      </c>
      <c r="X38" s="157">
        <v>17906605</v>
      </c>
      <c r="AA38" s="156"/>
    </row>
    <row r="39" spans="1:27" s="155" customFormat="1" ht="27.75" customHeight="1" x14ac:dyDescent="0.2">
      <c r="A39" s="150" t="s">
        <v>48</v>
      </c>
      <c r="B39" s="151" t="s">
        <v>292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47">
        <v>0</v>
      </c>
      <c r="T39" s="147">
        <v>0</v>
      </c>
      <c r="U39" s="147">
        <v>0</v>
      </c>
      <c r="V39" s="154"/>
      <c r="W39" s="157">
        <v>0</v>
      </c>
      <c r="X39" s="157">
        <v>0</v>
      </c>
      <c r="AA39" s="156"/>
    </row>
    <row r="40" spans="1:27" s="155" customFormat="1" ht="27.75" customHeight="1" x14ac:dyDescent="0.2">
      <c r="A40" s="150" t="s">
        <v>50</v>
      </c>
      <c r="B40" s="151" t="s">
        <v>293</v>
      </c>
      <c r="C40" s="152"/>
      <c r="D40" s="152"/>
      <c r="E40" s="152">
        <v>334887</v>
      </c>
      <c r="F40" s="152">
        <v>252695</v>
      </c>
      <c r="G40" s="152">
        <v>1539938</v>
      </c>
      <c r="H40" s="152">
        <v>1538432</v>
      </c>
      <c r="I40" s="152">
        <v>90304</v>
      </c>
      <c r="J40" s="152">
        <v>90304</v>
      </c>
      <c r="K40" s="152">
        <v>0</v>
      </c>
      <c r="L40" s="152">
        <v>0</v>
      </c>
      <c r="M40" s="152">
        <v>217782</v>
      </c>
      <c r="N40" s="152">
        <v>217782</v>
      </c>
      <c r="O40" s="152">
        <v>0</v>
      </c>
      <c r="P40" s="152">
        <v>0</v>
      </c>
      <c r="Q40" s="152">
        <v>0</v>
      </c>
      <c r="R40" s="152">
        <v>0</v>
      </c>
      <c r="S40" s="147">
        <v>2182911</v>
      </c>
      <c r="T40" s="147">
        <v>83698</v>
      </c>
      <c r="U40" s="147">
        <v>2099213</v>
      </c>
      <c r="V40" s="154"/>
      <c r="W40" s="157">
        <v>1874825</v>
      </c>
      <c r="X40" s="157">
        <v>1791127</v>
      </c>
      <c r="AA40" s="156"/>
    </row>
    <row r="41" spans="1:27" s="155" customFormat="1" ht="25.5" customHeight="1" x14ac:dyDescent="0.2">
      <c r="A41" s="150" t="s">
        <v>294</v>
      </c>
      <c r="B41" s="151" t="s">
        <v>101</v>
      </c>
      <c r="C41" s="152">
        <v>828541441</v>
      </c>
      <c r="D41" s="152">
        <v>307938289</v>
      </c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47">
        <v>828541441</v>
      </c>
      <c r="T41" s="147">
        <v>520603152</v>
      </c>
      <c r="U41" s="147">
        <v>307938289</v>
      </c>
      <c r="V41" s="154">
        <v>1</v>
      </c>
      <c r="W41" s="157">
        <v>828541441</v>
      </c>
      <c r="X41" s="157">
        <v>307938289</v>
      </c>
    </row>
    <row r="42" spans="1:27" s="167" customFormat="1" ht="24.75" customHeight="1" x14ac:dyDescent="0.2">
      <c r="A42" s="150" t="s">
        <v>204</v>
      </c>
      <c r="B42" s="159" t="s">
        <v>295</v>
      </c>
      <c r="C42" s="163">
        <v>14843120711</v>
      </c>
      <c r="D42" s="163">
        <v>7478301642</v>
      </c>
      <c r="E42" s="163">
        <v>777570910</v>
      </c>
      <c r="F42" s="163">
        <v>192125397</v>
      </c>
      <c r="G42" s="163">
        <v>747731711</v>
      </c>
      <c r="H42" s="163">
        <v>59106422</v>
      </c>
      <c r="I42" s="163">
        <v>1961952551</v>
      </c>
      <c r="J42" s="163">
        <v>139275818</v>
      </c>
      <c r="K42" s="163">
        <v>2910427524</v>
      </c>
      <c r="L42" s="163">
        <v>181668058</v>
      </c>
      <c r="M42" s="163">
        <v>6644505166</v>
      </c>
      <c r="N42" s="163">
        <v>873122396</v>
      </c>
      <c r="O42" s="163">
        <v>12665450808</v>
      </c>
      <c r="P42" s="163">
        <v>3696376779</v>
      </c>
      <c r="Q42" s="163">
        <v>4877896866</v>
      </c>
      <c r="R42" s="163">
        <v>3682407301</v>
      </c>
      <c r="S42" s="163">
        <v>45428656247</v>
      </c>
      <c r="T42" s="163">
        <v>29126272434</v>
      </c>
      <c r="U42" s="163">
        <v>16302383813</v>
      </c>
      <c r="V42" s="164" t="s">
        <v>296</v>
      </c>
      <c r="W42" s="165">
        <v>8845877795.4500008</v>
      </c>
      <c r="X42" s="165">
        <v>2737630793.1499996</v>
      </c>
      <c r="Y42" s="166">
        <v>45428656247</v>
      </c>
      <c r="Z42" s="166">
        <v>29126272434</v>
      </c>
      <c r="AA42" s="166">
        <v>16302383813</v>
      </c>
    </row>
    <row r="43" spans="1:27" s="155" customFormat="1" x14ac:dyDescent="0.2">
      <c r="A43" s="150"/>
      <c r="B43" s="168" t="s">
        <v>135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48">
        <v>0</v>
      </c>
      <c r="T43" s="148">
        <v>0</v>
      </c>
      <c r="U43" s="148">
        <v>0</v>
      </c>
      <c r="V43" s="154"/>
      <c r="W43" s="157"/>
      <c r="X43" s="157"/>
      <c r="Y43" s="156">
        <v>0</v>
      </c>
      <c r="Z43" s="156">
        <v>0</v>
      </c>
      <c r="AA43" s="156">
        <v>0</v>
      </c>
    </row>
    <row r="44" spans="1:27" s="155" customFormat="1" ht="25.5" x14ac:dyDescent="0.2">
      <c r="A44" s="150"/>
      <c r="B44" s="169" t="s">
        <v>297</v>
      </c>
      <c r="C44" s="148">
        <v>0</v>
      </c>
      <c r="D44" s="148">
        <v>0</v>
      </c>
      <c r="E44" s="148">
        <v>6465</v>
      </c>
      <c r="F44" s="148">
        <v>0</v>
      </c>
      <c r="G44" s="148">
        <v>175254911</v>
      </c>
      <c r="H44" s="148">
        <v>0</v>
      </c>
      <c r="I44" s="148">
        <v>226989295</v>
      </c>
      <c r="J44" s="148">
        <v>35961924.799999997</v>
      </c>
      <c r="K44" s="148">
        <v>4034979.8043199182</v>
      </c>
      <c r="L44" s="148">
        <v>2681724.6589824036</v>
      </c>
      <c r="M44" s="148">
        <v>2777463.0436823741</v>
      </c>
      <c r="N44" s="148">
        <v>0</v>
      </c>
      <c r="O44" s="148">
        <v>61154941.200288326</v>
      </c>
      <c r="P44" s="148">
        <v>55302061.993258402</v>
      </c>
      <c r="Q44" s="148">
        <v>84508653.973800048</v>
      </c>
      <c r="R44" s="148">
        <v>0</v>
      </c>
      <c r="S44" s="148">
        <v>554726709.02209067</v>
      </c>
      <c r="T44" s="148">
        <v>460780997.56984985</v>
      </c>
      <c r="U44" s="148">
        <v>93945711.452240795</v>
      </c>
      <c r="V44" s="154"/>
      <c r="W44" s="157"/>
      <c r="X44" s="157"/>
      <c r="AA44" s="156"/>
    </row>
    <row r="45" spans="1:27" s="155" customFormat="1" ht="20.25" customHeight="1" x14ac:dyDescent="0.2">
      <c r="A45" s="150"/>
      <c r="B45" s="170" t="s">
        <v>298</v>
      </c>
      <c r="C45" s="152"/>
      <c r="D45" s="152"/>
      <c r="E45" s="152">
        <v>6465</v>
      </c>
      <c r="F45" s="152">
        <v>0</v>
      </c>
      <c r="G45" s="152">
        <v>210234</v>
      </c>
      <c r="H45" s="152">
        <v>0</v>
      </c>
      <c r="I45" s="152">
        <v>36387014</v>
      </c>
      <c r="J45" s="152">
        <v>35961924.799999997</v>
      </c>
      <c r="K45" s="152">
        <v>3331823</v>
      </c>
      <c r="L45" s="152">
        <v>2681724.6589824036</v>
      </c>
      <c r="M45" s="152">
        <v>1274491.2732923999</v>
      </c>
      <c r="N45" s="152">
        <v>0</v>
      </c>
      <c r="O45" s="152">
        <v>57904730.126418263</v>
      </c>
      <c r="P45" s="152">
        <v>55302061.993258402</v>
      </c>
      <c r="Q45" s="152">
        <v>15545944.163110048</v>
      </c>
      <c r="R45" s="152">
        <v>0</v>
      </c>
      <c r="S45" s="148">
        <v>114660701.5628207</v>
      </c>
      <c r="T45" s="148">
        <v>20714990.110579908</v>
      </c>
      <c r="U45" s="148">
        <v>93945711.452240795</v>
      </c>
      <c r="V45" s="154"/>
      <c r="W45" s="157"/>
      <c r="X45" s="157"/>
      <c r="AA45" s="156"/>
    </row>
    <row r="46" spans="1:27" s="155" customFormat="1" ht="20.25" customHeight="1" x14ac:dyDescent="0.2">
      <c r="A46" s="150"/>
      <c r="B46" s="170" t="s">
        <v>299</v>
      </c>
      <c r="C46" s="152"/>
      <c r="D46" s="152"/>
      <c r="E46" s="152">
        <v>0</v>
      </c>
      <c r="F46" s="152">
        <v>0</v>
      </c>
      <c r="G46" s="152">
        <v>175044677</v>
      </c>
      <c r="H46" s="152">
        <v>0</v>
      </c>
      <c r="I46" s="152">
        <v>190602281</v>
      </c>
      <c r="J46" s="152">
        <v>0</v>
      </c>
      <c r="K46" s="152">
        <v>703156.80431991816</v>
      </c>
      <c r="L46" s="152">
        <v>0</v>
      </c>
      <c r="M46" s="152">
        <v>1502971.7703899741</v>
      </c>
      <c r="N46" s="152">
        <v>0</v>
      </c>
      <c r="O46" s="152">
        <v>3250211.0738700628</v>
      </c>
      <c r="P46" s="152">
        <v>0</v>
      </c>
      <c r="Q46" s="152">
        <v>68962709.810690001</v>
      </c>
      <c r="R46" s="152">
        <v>0</v>
      </c>
      <c r="S46" s="148">
        <v>440066007.45926994</v>
      </c>
      <c r="T46" s="148">
        <v>440066007.45926994</v>
      </c>
      <c r="U46" s="148">
        <v>0</v>
      </c>
      <c r="V46" s="154"/>
      <c r="W46" s="157"/>
      <c r="X46" s="157"/>
      <c r="Y46" s="155" t="s">
        <v>300</v>
      </c>
      <c r="AA46" s="156"/>
    </row>
    <row r="47" spans="1:27" s="155" customFormat="1" ht="25.5" x14ac:dyDescent="0.2">
      <c r="A47" s="150"/>
      <c r="B47" s="171" t="s">
        <v>301</v>
      </c>
      <c r="C47" s="148">
        <v>0</v>
      </c>
      <c r="D47" s="148">
        <v>0</v>
      </c>
      <c r="E47" s="148">
        <v>0</v>
      </c>
      <c r="F47" s="148">
        <v>0</v>
      </c>
      <c r="G47" s="148">
        <v>261722.62748000002</v>
      </c>
      <c r="H47" s="148">
        <v>0</v>
      </c>
      <c r="I47" s="148">
        <v>497813</v>
      </c>
      <c r="J47" s="148">
        <v>0</v>
      </c>
      <c r="K47" s="148">
        <v>785168</v>
      </c>
      <c r="L47" s="148">
        <v>0</v>
      </c>
      <c r="M47" s="148">
        <v>1595967.9022800003</v>
      </c>
      <c r="N47" s="148">
        <v>0</v>
      </c>
      <c r="O47" s="148">
        <v>3140671.529760004</v>
      </c>
      <c r="P47" s="148">
        <v>0</v>
      </c>
      <c r="Q47" s="148">
        <v>16327593.698730022</v>
      </c>
      <c r="R47" s="148">
        <v>0</v>
      </c>
      <c r="S47" s="148">
        <v>22608936.758250028</v>
      </c>
      <c r="T47" s="148">
        <v>22608936.758250028</v>
      </c>
      <c r="U47" s="148">
        <v>0</v>
      </c>
      <c r="V47" s="154"/>
      <c r="W47" s="157"/>
      <c r="X47" s="157"/>
      <c r="AA47" s="156"/>
    </row>
    <row r="48" spans="1:27" s="155" customFormat="1" ht="20.25" customHeight="1" x14ac:dyDescent="0.2">
      <c r="A48" s="150"/>
      <c r="B48" s="172" t="s">
        <v>298</v>
      </c>
      <c r="C48" s="152">
        <v>0</v>
      </c>
      <c r="D48" s="152">
        <v>0</v>
      </c>
      <c r="E48" s="152">
        <v>0</v>
      </c>
      <c r="F48" s="152">
        <v>0</v>
      </c>
      <c r="G48" s="152">
        <v>261722.62748000002</v>
      </c>
      <c r="H48" s="152">
        <v>0</v>
      </c>
      <c r="I48" s="152">
        <v>497813</v>
      </c>
      <c r="J48" s="152">
        <v>0</v>
      </c>
      <c r="K48" s="152">
        <v>785168</v>
      </c>
      <c r="L48" s="152">
        <v>0</v>
      </c>
      <c r="M48" s="152">
        <v>1595967.9022800003</v>
      </c>
      <c r="N48" s="152">
        <v>0</v>
      </c>
      <c r="O48" s="152">
        <v>3140671.529760004</v>
      </c>
      <c r="P48" s="152">
        <v>0</v>
      </c>
      <c r="Q48" s="152">
        <v>16327593.698730022</v>
      </c>
      <c r="R48" s="152">
        <v>0</v>
      </c>
      <c r="S48" s="148">
        <v>22608936.758250028</v>
      </c>
      <c r="T48" s="148">
        <v>22608936.758250028</v>
      </c>
      <c r="U48" s="148">
        <v>0</v>
      </c>
      <c r="V48" s="154"/>
      <c r="W48" s="157"/>
      <c r="X48" s="157"/>
      <c r="AA48" s="156"/>
    </row>
    <row r="49" spans="1:27" s="155" customFormat="1" ht="20.25" customHeight="1" x14ac:dyDescent="0.2">
      <c r="A49" s="173"/>
      <c r="B49" s="172" t="s">
        <v>299</v>
      </c>
      <c r="C49" s="152">
        <v>0</v>
      </c>
      <c r="D49" s="152">
        <v>0</v>
      </c>
      <c r="E49" s="152">
        <v>0</v>
      </c>
      <c r="F49" s="152">
        <v>0</v>
      </c>
      <c r="G49" s="152">
        <v>0</v>
      </c>
      <c r="H49" s="152">
        <v>0</v>
      </c>
      <c r="I49" s="152">
        <v>0</v>
      </c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48">
        <v>0</v>
      </c>
      <c r="T49" s="148">
        <v>0</v>
      </c>
      <c r="U49" s="148">
        <v>0</v>
      </c>
      <c r="V49" s="154"/>
      <c r="W49" s="157"/>
      <c r="X49" s="157"/>
      <c r="AA49" s="156"/>
    </row>
    <row r="50" spans="1:27" s="155" customFormat="1" ht="25.5" x14ac:dyDescent="0.2">
      <c r="A50" s="173"/>
      <c r="B50" s="171" t="s">
        <v>302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148">
        <v>0</v>
      </c>
      <c r="T50" s="148">
        <v>0</v>
      </c>
      <c r="U50" s="148">
        <v>0</v>
      </c>
      <c r="V50" s="154"/>
      <c r="W50" s="157"/>
      <c r="X50" s="157"/>
      <c r="AA50" s="156"/>
    </row>
    <row r="51" spans="1:27" s="155" customFormat="1" ht="20.25" customHeight="1" x14ac:dyDescent="0.2">
      <c r="A51" s="173"/>
      <c r="B51" s="172" t="s">
        <v>298</v>
      </c>
      <c r="C51" s="152"/>
      <c r="D51" s="152"/>
      <c r="E51" s="152">
        <v>0</v>
      </c>
      <c r="F51" s="152">
        <v>0</v>
      </c>
      <c r="G51" s="152">
        <v>0</v>
      </c>
      <c r="H51" s="152">
        <v>0</v>
      </c>
      <c r="I51" s="152">
        <v>0</v>
      </c>
      <c r="J51" s="152">
        <v>0</v>
      </c>
      <c r="K51" s="152">
        <v>0</v>
      </c>
      <c r="L51" s="152">
        <v>0</v>
      </c>
      <c r="M51" s="152">
        <v>0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48">
        <v>0</v>
      </c>
      <c r="T51" s="148">
        <v>0</v>
      </c>
      <c r="U51" s="148">
        <v>0</v>
      </c>
      <c r="V51" s="154"/>
      <c r="W51" s="157"/>
      <c r="X51" s="157"/>
      <c r="AA51" s="156"/>
    </row>
    <row r="52" spans="1:27" s="155" customFormat="1" ht="20.25" customHeight="1" x14ac:dyDescent="0.2">
      <c r="A52" s="173"/>
      <c r="B52" s="172" t="s">
        <v>299</v>
      </c>
      <c r="C52" s="152"/>
      <c r="D52" s="152"/>
      <c r="E52" s="152">
        <v>0</v>
      </c>
      <c r="F52" s="152">
        <v>0</v>
      </c>
      <c r="G52" s="152">
        <v>0</v>
      </c>
      <c r="H52" s="152">
        <v>0</v>
      </c>
      <c r="I52" s="152">
        <v>0</v>
      </c>
      <c r="J52" s="152">
        <v>0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48">
        <v>0</v>
      </c>
      <c r="T52" s="148">
        <v>0</v>
      </c>
      <c r="U52" s="148">
        <v>0</v>
      </c>
      <c r="V52" s="154"/>
      <c r="W52" s="157"/>
      <c r="X52" s="157"/>
      <c r="AA52" s="156"/>
    </row>
    <row r="53" spans="1:27" s="155" customFormat="1" ht="20.25" customHeight="1" x14ac:dyDescent="0.2">
      <c r="A53" s="173"/>
      <c r="B53" s="171" t="s">
        <v>303</v>
      </c>
      <c r="C53" s="148">
        <v>0</v>
      </c>
      <c r="D53" s="148">
        <v>0</v>
      </c>
      <c r="E53" s="148">
        <v>681116400</v>
      </c>
      <c r="F53" s="148">
        <v>181016400</v>
      </c>
      <c r="G53" s="148">
        <v>0</v>
      </c>
      <c r="H53" s="148">
        <v>0</v>
      </c>
      <c r="I53" s="148">
        <v>238261.66666662693</v>
      </c>
      <c r="J53" s="148">
        <v>0</v>
      </c>
      <c r="K53" s="148">
        <v>0</v>
      </c>
      <c r="L53" s="148">
        <v>0</v>
      </c>
      <c r="M53" s="148">
        <v>238261.66666674614</v>
      </c>
      <c r="N53" s="148">
        <v>0</v>
      </c>
      <c r="O53" s="148">
        <v>107079330.33328331</v>
      </c>
      <c r="P53" s="148">
        <v>105466787.29995</v>
      </c>
      <c r="Q53" s="148">
        <v>21033972.754719999</v>
      </c>
      <c r="R53" s="148">
        <v>21033972.754719999</v>
      </c>
      <c r="S53" s="148">
        <v>809706226.42133665</v>
      </c>
      <c r="T53" s="148">
        <v>502189066.36666667</v>
      </c>
      <c r="U53" s="148">
        <v>307517160.05466998</v>
      </c>
      <c r="V53" s="154"/>
      <c r="W53" s="157"/>
      <c r="X53" s="157"/>
      <c r="AA53" s="156"/>
    </row>
    <row r="54" spans="1:27" s="155" customFormat="1" ht="20.25" customHeight="1" x14ac:dyDescent="0.2">
      <c r="A54" s="173"/>
      <c r="B54" s="172" t="s">
        <v>298</v>
      </c>
      <c r="C54" s="152"/>
      <c r="D54" s="152">
        <v>0</v>
      </c>
      <c r="E54" s="152">
        <v>0</v>
      </c>
      <c r="F54" s="152">
        <v>0</v>
      </c>
      <c r="G54" s="152">
        <v>0</v>
      </c>
      <c r="H54" s="152">
        <v>0</v>
      </c>
      <c r="I54" s="152">
        <v>0</v>
      </c>
      <c r="J54" s="152">
        <v>0</v>
      </c>
      <c r="K54" s="152">
        <v>0</v>
      </c>
      <c r="L54" s="152">
        <v>0</v>
      </c>
      <c r="M54" s="152">
        <v>0</v>
      </c>
      <c r="N54" s="152">
        <v>0</v>
      </c>
      <c r="O54" s="152">
        <v>105466787.29995</v>
      </c>
      <c r="P54" s="152">
        <v>105466787.29995</v>
      </c>
      <c r="Q54" s="152">
        <v>21033972.754719999</v>
      </c>
      <c r="R54" s="152">
        <v>21033972.754719999</v>
      </c>
      <c r="S54" s="148">
        <v>126500760.05467001</v>
      </c>
      <c r="T54" s="148">
        <v>0</v>
      </c>
      <c r="U54" s="148">
        <v>126500760.05467001</v>
      </c>
      <c r="V54" s="154"/>
      <c r="W54" s="157"/>
      <c r="X54" s="157"/>
      <c r="AA54" s="156"/>
    </row>
    <row r="55" spans="1:27" s="155" customFormat="1" ht="20.25" customHeight="1" x14ac:dyDescent="0.2">
      <c r="A55" s="173"/>
      <c r="B55" s="172" t="s">
        <v>299</v>
      </c>
      <c r="C55" s="152"/>
      <c r="D55" s="152"/>
      <c r="E55" s="152">
        <v>681116400</v>
      </c>
      <c r="F55" s="152">
        <v>181016400</v>
      </c>
      <c r="G55" s="152">
        <v>0</v>
      </c>
      <c r="H55" s="152">
        <v>0</v>
      </c>
      <c r="I55" s="152">
        <v>238261.66666662693</v>
      </c>
      <c r="J55" s="152">
        <v>0</v>
      </c>
      <c r="K55" s="152">
        <v>0</v>
      </c>
      <c r="L55" s="152">
        <v>0</v>
      </c>
      <c r="M55" s="152">
        <v>238261.66666674614</v>
      </c>
      <c r="N55" s="152">
        <v>0</v>
      </c>
      <c r="O55" s="152">
        <v>1612543.0333333015</v>
      </c>
      <c r="P55" s="152">
        <v>0</v>
      </c>
      <c r="Q55" s="152">
        <v>0</v>
      </c>
      <c r="R55" s="152">
        <v>0</v>
      </c>
      <c r="S55" s="148">
        <v>683205466.36666667</v>
      </c>
      <c r="T55" s="148">
        <v>502189066.36666667</v>
      </c>
      <c r="U55" s="148">
        <v>181016400</v>
      </c>
      <c r="V55" s="154"/>
      <c r="W55" s="157"/>
      <c r="X55" s="157"/>
      <c r="AA55" s="156"/>
    </row>
    <row r="56" spans="1:27" s="155" customFormat="1" ht="25.5" x14ac:dyDescent="0.2">
      <c r="A56" s="173"/>
      <c r="B56" s="171" t="s">
        <v>304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</v>
      </c>
      <c r="S56" s="148">
        <v>0</v>
      </c>
      <c r="T56" s="148">
        <v>0</v>
      </c>
      <c r="U56" s="148">
        <v>0</v>
      </c>
      <c r="V56" s="154"/>
      <c r="W56" s="157"/>
      <c r="X56" s="157"/>
      <c r="AA56" s="156"/>
    </row>
    <row r="57" spans="1:27" s="155" customFormat="1" ht="20.25" customHeight="1" x14ac:dyDescent="0.2">
      <c r="A57" s="173"/>
      <c r="B57" s="172" t="s">
        <v>298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48">
        <v>0</v>
      </c>
      <c r="T57" s="148">
        <v>0</v>
      </c>
      <c r="U57" s="148">
        <v>0</v>
      </c>
      <c r="V57" s="154"/>
      <c r="W57" s="157"/>
      <c r="X57" s="157"/>
      <c r="AA57" s="156"/>
    </row>
    <row r="58" spans="1:27" s="155" customFormat="1" ht="20.25" customHeight="1" x14ac:dyDescent="0.2">
      <c r="A58" s="173"/>
      <c r="B58" s="172" t="s">
        <v>299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48">
        <v>0</v>
      </c>
      <c r="T58" s="148">
        <v>0</v>
      </c>
      <c r="U58" s="148">
        <v>0</v>
      </c>
      <c r="V58" s="154"/>
      <c r="W58" s="149"/>
      <c r="X58" s="149"/>
      <c r="AA58" s="156"/>
    </row>
    <row r="59" spans="1:27" s="155" customFormat="1" ht="30" customHeight="1" x14ac:dyDescent="0.2">
      <c r="A59" s="173"/>
      <c r="B59" s="174" t="s">
        <v>305</v>
      </c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48"/>
      <c r="T59" s="148"/>
      <c r="U59" s="148"/>
      <c r="V59" s="154"/>
      <c r="W59" s="157"/>
      <c r="X59" s="157"/>
      <c r="AA59" s="156"/>
    </row>
    <row r="60" spans="1:27" s="155" customFormat="1" ht="20.25" customHeight="1" x14ac:dyDescent="0.2">
      <c r="A60" s="173"/>
      <c r="B60" s="172" t="s">
        <v>306</v>
      </c>
      <c r="C60" s="148">
        <v>8056258608</v>
      </c>
      <c r="D60" s="148">
        <v>3722857211</v>
      </c>
      <c r="E60" s="148">
        <v>2478886092</v>
      </c>
      <c r="F60" s="148">
        <v>490896713</v>
      </c>
      <c r="G60" s="148">
        <v>511517357</v>
      </c>
      <c r="H60" s="148">
        <v>211525204</v>
      </c>
      <c r="I60" s="148">
        <v>2254783691</v>
      </c>
      <c r="J60" s="148">
        <v>1021279857</v>
      </c>
      <c r="K60" s="148">
        <v>5339937052</v>
      </c>
      <c r="L60" s="148">
        <v>2121914428</v>
      </c>
      <c r="M60" s="148">
        <v>6680717558</v>
      </c>
      <c r="N60" s="148">
        <v>2768833030</v>
      </c>
      <c r="O60" s="148">
        <v>8508443841</v>
      </c>
      <c r="P60" s="148">
        <v>2389559950</v>
      </c>
      <c r="Q60" s="148">
        <v>15429921983</v>
      </c>
      <c r="R60" s="148">
        <v>4827676991</v>
      </c>
      <c r="S60" s="148"/>
      <c r="T60" s="148"/>
      <c r="U60" s="148"/>
      <c r="V60" s="154"/>
      <c r="W60" s="157"/>
      <c r="X60" s="157"/>
      <c r="AA60" s="156"/>
    </row>
    <row r="61" spans="1:27" s="155" customFormat="1" ht="20.25" customHeight="1" x14ac:dyDescent="0.2">
      <c r="A61" s="173"/>
      <c r="B61" s="172" t="s">
        <v>307</v>
      </c>
      <c r="C61" s="148">
        <v>26298807</v>
      </c>
      <c r="D61" s="148">
        <v>26298807</v>
      </c>
      <c r="E61" s="148">
        <v>1018174</v>
      </c>
      <c r="F61" s="148">
        <v>1018174</v>
      </c>
      <c r="G61" s="148">
        <v>3285242</v>
      </c>
      <c r="H61" s="148">
        <v>2512508</v>
      </c>
      <c r="I61" s="148">
        <v>67634468</v>
      </c>
      <c r="J61" s="148">
        <v>67634467</v>
      </c>
      <c r="K61" s="148">
        <v>51706580</v>
      </c>
      <c r="L61" s="148">
        <v>32911091</v>
      </c>
      <c r="M61" s="148">
        <v>77851105</v>
      </c>
      <c r="N61" s="148">
        <v>72846706</v>
      </c>
      <c r="O61" s="148">
        <v>24158370</v>
      </c>
      <c r="P61" s="148">
        <v>1343729</v>
      </c>
      <c r="Q61" s="148">
        <v>5613700</v>
      </c>
      <c r="R61" s="148">
        <v>3598976</v>
      </c>
      <c r="S61" s="148"/>
      <c r="T61" s="148"/>
      <c r="U61" s="148"/>
      <c r="V61" s="154"/>
      <c r="W61" s="157"/>
      <c r="X61" s="157"/>
      <c r="AA61" s="156"/>
    </row>
    <row r="62" spans="1:27" s="155" customFormat="1" ht="20.25" customHeight="1" x14ac:dyDescent="0.2">
      <c r="A62" s="173"/>
      <c r="B62" s="172" t="s">
        <v>308</v>
      </c>
      <c r="C62" s="148">
        <v>14843120711</v>
      </c>
      <c r="D62" s="148">
        <v>7478301642</v>
      </c>
      <c r="E62" s="148">
        <v>777570910</v>
      </c>
      <c r="F62" s="148">
        <v>192125397</v>
      </c>
      <c r="G62" s="148">
        <v>747731711</v>
      </c>
      <c r="H62" s="148">
        <v>59106422</v>
      </c>
      <c r="I62" s="148">
        <v>1961952551</v>
      </c>
      <c r="J62" s="148">
        <v>139275818</v>
      </c>
      <c r="K62" s="148">
        <v>2910427524</v>
      </c>
      <c r="L62" s="148">
        <v>181668058</v>
      </c>
      <c r="M62" s="148">
        <v>6644505166</v>
      </c>
      <c r="N62" s="148">
        <v>873122396</v>
      </c>
      <c r="O62" s="148">
        <v>12665450808</v>
      </c>
      <c r="P62" s="148">
        <v>3696376779</v>
      </c>
      <c r="Q62" s="148">
        <v>4877896866</v>
      </c>
      <c r="R62" s="148">
        <v>3682407301</v>
      </c>
      <c r="S62" s="148"/>
      <c r="T62" s="148"/>
      <c r="U62" s="148"/>
      <c r="V62" s="154"/>
      <c r="W62" s="157"/>
      <c r="X62" s="157"/>
      <c r="AA62" s="156"/>
    </row>
    <row r="63" spans="1:27" s="155" customFormat="1" ht="20.25" customHeight="1" x14ac:dyDescent="0.2">
      <c r="A63" s="173"/>
      <c r="B63" s="172" t="s">
        <v>309</v>
      </c>
      <c r="C63" s="148">
        <v>-6813160910</v>
      </c>
      <c r="D63" s="148">
        <v>-3781743238</v>
      </c>
      <c r="E63" s="148">
        <v>1700297008</v>
      </c>
      <c r="F63" s="148">
        <v>297753142</v>
      </c>
      <c r="G63" s="148">
        <v>-239499596</v>
      </c>
      <c r="H63" s="148">
        <v>149906274</v>
      </c>
      <c r="I63" s="148">
        <v>225196672</v>
      </c>
      <c r="J63" s="148">
        <v>814369572</v>
      </c>
      <c r="K63" s="148">
        <v>2377802948</v>
      </c>
      <c r="L63" s="148">
        <v>1907335279</v>
      </c>
      <c r="M63" s="148">
        <v>-41638713</v>
      </c>
      <c r="N63" s="148">
        <v>1822863928</v>
      </c>
      <c r="O63" s="148">
        <v>-4181165337</v>
      </c>
      <c r="P63" s="148">
        <v>-1308160558</v>
      </c>
      <c r="Q63" s="148">
        <v>10546411417</v>
      </c>
      <c r="R63" s="148">
        <v>1141670714</v>
      </c>
      <c r="S63" s="148"/>
      <c r="T63" s="148"/>
      <c r="U63" s="148"/>
      <c r="V63" s="154"/>
      <c r="W63" s="157"/>
      <c r="X63" s="157"/>
      <c r="AA63" s="156"/>
    </row>
    <row r="64" spans="1:27" s="155" customFormat="1" ht="20.25" customHeight="1" x14ac:dyDescent="0.2">
      <c r="A64" s="173"/>
      <c r="B64" s="172" t="s">
        <v>310</v>
      </c>
      <c r="C64" s="148">
        <v>-6813160910</v>
      </c>
      <c r="D64" s="148">
        <v>-3781743238</v>
      </c>
      <c r="E64" s="148">
        <v>-5112863902</v>
      </c>
      <c r="F64" s="148">
        <v>-3483990096</v>
      </c>
      <c r="G64" s="148">
        <v>-5352363498</v>
      </c>
      <c r="H64" s="148">
        <v>-3334083822</v>
      </c>
      <c r="I64" s="148">
        <v>-5127166826</v>
      </c>
      <c r="J64" s="148">
        <v>-2519714250</v>
      </c>
      <c r="K64" s="148">
        <v>-2749363878</v>
      </c>
      <c r="L64" s="148">
        <v>-612378971</v>
      </c>
      <c r="M64" s="148">
        <v>-2791002591</v>
      </c>
      <c r="N64" s="148">
        <v>1210484957</v>
      </c>
      <c r="O64" s="148">
        <v>-6972167928</v>
      </c>
      <c r="P64" s="148">
        <v>-97675601</v>
      </c>
      <c r="Q64" s="148">
        <v>3574243489</v>
      </c>
      <c r="R64" s="148">
        <v>1043995113</v>
      </c>
      <c r="S64" s="148"/>
      <c r="T64" s="148"/>
      <c r="U64" s="148"/>
      <c r="V64" s="154"/>
      <c r="W64" s="157"/>
      <c r="X64" s="157"/>
      <c r="AA64" s="156"/>
    </row>
    <row r="65" spans="1:30" s="179" customFormat="1" x14ac:dyDescent="0.2">
      <c r="A65" s="109"/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7"/>
      <c r="W65" s="178"/>
      <c r="X65" s="178"/>
      <c r="AA65" s="180"/>
    </row>
    <row r="66" spans="1:30" s="5" customFormat="1" ht="15" customHeight="1" x14ac:dyDescent="0.2">
      <c r="A66" s="16"/>
      <c r="B66" s="53" t="s">
        <v>129</v>
      </c>
      <c r="C66" s="16"/>
      <c r="D66" s="16"/>
      <c r="E66" s="16"/>
      <c r="F66" s="15"/>
      <c r="G66" s="15"/>
      <c r="H66" s="15"/>
      <c r="I66" s="15"/>
      <c r="J66" s="15"/>
      <c r="K66" s="15"/>
      <c r="L66" s="15"/>
      <c r="M66" s="15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1:30" s="5" customFormat="1" ht="11.25" customHeight="1" x14ac:dyDescent="0.2">
      <c r="A67" s="16"/>
      <c r="B67" s="53"/>
      <c r="C67" s="16"/>
      <c r="D67" s="16"/>
      <c r="E67" s="16"/>
      <c r="F67" s="15"/>
      <c r="G67" s="15"/>
      <c r="H67" s="15"/>
      <c r="I67" s="15"/>
      <c r="J67" s="15"/>
      <c r="K67" s="15"/>
      <c r="L67" s="15"/>
      <c r="M67" s="15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1:30" s="5" customFormat="1" ht="15" customHeight="1" x14ac:dyDescent="0.2">
      <c r="A68" s="16"/>
      <c r="B68" s="53" t="s">
        <v>130</v>
      </c>
      <c r="C68" s="16"/>
      <c r="D68" s="16"/>
      <c r="E68" s="16"/>
      <c r="F68" s="15"/>
      <c r="G68" s="15"/>
      <c r="H68" s="15"/>
      <c r="I68" s="15"/>
      <c r="J68" s="15"/>
      <c r="K68" s="15"/>
      <c r="L68" s="15"/>
      <c r="M68" s="15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s="179" customFormat="1" x14ac:dyDescent="0.2">
      <c r="A69" s="109"/>
      <c r="B69" s="175"/>
      <c r="V69" s="177"/>
      <c r="W69" s="178"/>
      <c r="X69" s="178"/>
      <c r="AA69" s="181"/>
    </row>
    <row r="72" spans="1:30" x14ac:dyDescent="0.2">
      <c r="T72" s="183"/>
    </row>
    <row r="74" spans="1:30" x14ac:dyDescent="0.2">
      <c r="T74" s="183"/>
    </row>
  </sheetData>
  <mergeCells count="14">
    <mergeCell ref="S3:S5"/>
    <mergeCell ref="T3:U4"/>
    <mergeCell ref="V3:X4"/>
    <mergeCell ref="C4:D4"/>
    <mergeCell ref="E4:F4"/>
    <mergeCell ref="G4:H4"/>
    <mergeCell ref="I4:J4"/>
    <mergeCell ref="K4:L4"/>
    <mergeCell ref="M4:N4"/>
    <mergeCell ref="O4:P4"/>
    <mergeCell ref="Q4:R4"/>
    <mergeCell ref="A3:A5"/>
    <mergeCell ref="B3:B5"/>
    <mergeCell ref="C3:R3"/>
  </mergeCells>
  <conditionalFormatting sqref="Z42">
    <cfRule type="cellIs" dxfId="338" priority="329" operator="notEqual">
      <formula>$T$42</formula>
    </cfRule>
  </conditionalFormatting>
  <conditionalFormatting sqref="D7 F7 N15 R27 D15:D17 H15 J15 L15 P15 R15 F15 N18:N20 D19:D21 F19:F20 L19:L20 J19:J20 H19:H20 R18:R20 P18:P20 P23:P25 R23:R25 H23:H25 J23:J25 L23:L25 F23:F25 N23:N25 D39:D40 H39:H40 J39 L39 P39:P40 R39:R40 N39 F39:F40 D23:D25">
    <cfRule type="cellIs" dxfId="337" priority="328" operator="greaterThan">
      <formula>C7</formula>
    </cfRule>
  </conditionalFormatting>
  <conditionalFormatting sqref="D44:D47 F44:F47 F56 D56 F53 D53 F50 D50">
    <cfRule type="cellIs" dxfId="336" priority="327" operator="greaterThan">
      <formula>C44</formula>
    </cfRule>
  </conditionalFormatting>
  <conditionalFormatting sqref="H7">
    <cfRule type="cellIs" dxfId="335" priority="326" operator="greaterThan">
      <formula>G7</formula>
    </cfRule>
  </conditionalFormatting>
  <conditionalFormatting sqref="H44:H47 H56 H53 H50">
    <cfRule type="cellIs" dxfId="334" priority="325" operator="greaterThan">
      <formula>G44</formula>
    </cfRule>
  </conditionalFormatting>
  <conditionalFormatting sqref="J7">
    <cfRule type="cellIs" dxfId="333" priority="324" operator="greaterThan">
      <formula>I7</formula>
    </cfRule>
  </conditionalFormatting>
  <conditionalFormatting sqref="J44:J47 J56 J53 J50">
    <cfRule type="cellIs" dxfId="332" priority="323" operator="greaterThan">
      <formula>I44</formula>
    </cfRule>
  </conditionalFormatting>
  <conditionalFormatting sqref="L7">
    <cfRule type="cellIs" dxfId="331" priority="322" operator="greaterThan">
      <formula>K7</formula>
    </cfRule>
  </conditionalFormatting>
  <conditionalFormatting sqref="L44:L47 L56 L53 L50">
    <cfRule type="cellIs" dxfId="330" priority="321" operator="greaterThan">
      <formula>K44</formula>
    </cfRule>
  </conditionalFormatting>
  <conditionalFormatting sqref="N7">
    <cfRule type="cellIs" dxfId="329" priority="320" operator="greaterThan">
      <formula>M7</formula>
    </cfRule>
  </conditionalFormatting>
  <conditionalFormatting sqref="N44:N47 N56 N53 N50">
    <cfRule type="cellIs" dxfId="328" priority="319" operator="greaterThan">
      <formula>M44</formula>
    </cfRule>
  </conditionalFormatting>
  <conditionalFormatting sqref="P7">
    <cfRule type="cellIs" dxfId="327" priority="318" operator="greaterThan">
      <formula>O7</formula>
    </cfRule>
  </conditionalFormatting>
  <conditionalFormatting sqref="P44 P46:P47 P56 P53 P50">
    <cfRule type="cellIs" dxfId="326" priority="317" operator="greaterThan">
      <formula>O44</formula>
    </cfRule>
  </conditionalFormatting>
  <conditionalFormatting sqref="R7">
    <cfRule type="cellIs" dxfId="325" priority="316" operator="greaterThan">
      <formula>Q7</formula>
    </cfRule>
  </conditionalFormatting>
  <conditionalFormatting sqref="R44 R46:R47 R56 R53 R50">
    <cfRule type="cellIs" dxfId="324" priority="315" operator="greaterThan">
      <formula>Q44</formula>
    </cfRule>
  </conditionalFormatting>
  <conditionalFormatting sqref="F7">
    <cfRule type="cellIs" dxfId="323" priority="314" operator="greaterThan">
      <formula>E7</formula>
    </cfRule>
  </conditionalFormatting>
  <conditionalFormatting sqref="F44:F47 F56 F53 F50">
    <cfRule type="cellIs" dxfId="322" priority="313" operator="greaterThan">
      <formula>E44</formula>
    </cfRule>
  </conditionalFormatting>
  <conditionalFormatting sqref="AA42">
    <cfRule type="cellIs" dxfId="321" priority="312" operator="notEqual">
      <formula>$U$42</formula>
    </cfRule>
  </conditionalFormatting>
  <conditionalFormatting sqref="Y42">
    <cfRule type="cellIs" dxfId="320" priority="311" operator="notEqual">
      <formula>$S$42</formula>
    </cfRule>
  </conditionalFormatting>
  <conditionalFormatting sqref="D8">
    <cfRule type="cellIs" dxfId="319" priority="310" operator="greaterThan">
      <formula>C8</formula>
    </cfRule>
  </conditionalFormatting>
  <conditionalFormatting sqref="H19">
    <cfRule type="cellIs" dxfId="318" priority="309" operator="greaterThan">
      <formula>G19</formula>
    </cfRule>
  </conditionalFormatting>
  <conditionalFormatting sqref="J19">
    <cfRule type="cellIs" dxfId="317" priority="308" operator="greaterThan">
      <formula>I19</formula>
    </cfRule>
  </conditionalFormatting>
  <conditionalFormatting sqref="L19">
    <cfRule type="cellIs" dxfId="316" priority="307" operator="greaterThan">
      <formula>K19</formula>
    </cfRule>
  </conditionalFormatting>
  <conditionalFormatting sqref="N19">
    <cfRule type="cellIs" dxfId="315" priority="306" operator="greaterThan">
      <formula>M19</formula>
    </cfRule>
  </conditionalFormatting>
  <conditionalFormatting sqref="P19">
    <cfRule type="cellIs" dxfId="314" priority="305" operator="greaterThan">
      <formula>O19</formula>
    </cfRule>
  </conditionalFormatting>
  <conditionalFormatting sqref="R19">
    <cfRule type="cellIs" dxfId="313" priority="304" operator="greaterThan">
      <formula>Q19</formula>
    </cfRule>
  </conditionalFormatting>
  <conditionalFormatting sqref="H19 J19 L19 N19 P19 R19">
    <cfRule type="cellIs" dxfId="312" priority="303" operator="greaterThan">
      <formula>G19</formula>
    </cfRule>
  </conditionalFormatting>
  <conditionalFormatting sqref="H19 J19 L19 P19 R19 N19">
    <cfRule type="cellIs" dxfId="311" priority="302" operator="greaterThan">
      <formula>G19</formula>
    </cfRule>
  </conditionalFormatting>
  <conditionalFormatting sqref="F19">
    <cfRule type="cellIs" dxfId="310" priority="301" operator="greaterThan">
      <formula>E19</formula>
    </cfRule>
  </conditionalFormatting>
  <conditionalFormatting sqref="F19">
    <cfRule type="cellIs" dxfId="309" priority="300" operator="greaterThan">
      <formula>E19</formula>
    </cfRule>
  </conditionalFormatting>
  <conditionalFormatting sqref="F19">
    <cfRule type="cellIs" dxfId="308" priority="299" operator="greaterThan">
      <formula>E19</formula>
    </cfRule>
  </conditionalFormatting>
  <conditionalFormatting sqref="F19">
    <cfRule type="cellIs" dxfId="307" priority="298" operator="greaterThan">
      <formula>E19</formula>
    </cfRule>
  </conditionalFormatting>
  <conditionalFormatting sqref="H26 J26 L26 N26 P26 R26 F26">
    <cfRule type="cellIs" dxfId="306" priority="297" operator="greaterThan">
      <formula>E26</formula>
    </cfRule>
  </conditionalFormatting>
  <conditionalFormatting sqref="H26 J26 L26 N26 P26 R26 F26">
    <cfRule type="cellIs" dxfId="305" priority="296" operator="greaterThan">
      <formula>E26</formula>
    </cfRule>
  </conditionalFormatting>
  <conditionalFormatting sqref="H26">
    <cfRule type="cellIs" dxfId="304" priority="295" operator="greaterThan">
      <formula>G26</formula>
    </cfRule>
  </conditionalFormatting>
  <conditionalFormatting sqref="J26">
    <cfRule type="cellIs" dxfId="303" priority="294" operator="greaterThan">
      <formula>I26</formula>
    </cfRule>
  </conditionalFormatting>
  <conditionalFormatting sqref="L26">
    <cfRule type="cellIs" dxfId="302" priority="293" operator="greaterThan">
      <formula>K26</formula>
    </cfRule>
  </conditionalFormatting>
  <conditionalFormatting sqref="N26">
    <cfRule type="cellIs" dxfId="301" priority="292" operator="greaterThan">
      <formula>M26</formula>
    </cfRule>
  </conditionalFormatting>
  <conditionalFormatting sqref="P26">
    <cfRule type="cellIs" dxfId="300" priority="291" operator="greaterThan">
      <formula>O26</formula>
    </cfRule>
  </conditionalFormatting>
  <conditionalFormatting sqref="R26">
    <cfRule type="cellIs" dxfId="299" priority="290" operator="greaterThan">
      <formula>Q26</formula>
    </cfRule>
  </conditionalFormatting>
  <conditionalFormatting sqref="H26 J26 L26 N26 P26 R26">
    <cfRule type="cellIs" dxfId="298" priority="289" operator="greaterThan">
      <formula>G26</formula>
    </cfRule>
  </conditionalFormatting>
  <conditionalFormatting sqref="H26 J26 L26 P26 R26 N26">
    <cfRule type="cellIs" dxfId="297" priority="288" operator="greaterThan">
      <formula>G26</formula>
    </cfRule>
  </conditionalFormatting>
  <conditionalFormatting sqref="F26">
    <cfRule type="cellIs" dxfId="296" priority="287" operator="greaterThan">
      <formula>E26</formula>
    </cfRule>
  </conditionalFormatting>
  <conditionalFormatting sqref="F26">
    <cfRule type="cellIs" dxfId="295" priority="286" operator="greaterThan">
      <formula>E26</formula>
    </cfRule>
  </conditionalFormatting>
  <conditionalFormatting sqref="F26">
    <cfRule type="cellIs" dxfId="294" priority="285" operator="greaterThan">
      <formula>E26</formula>
    </cfRule>
  </conditionalFormatting>
  <conditionalFormatting sqref="F26">
    <cfRule type="cellIs" dxfId="293" priority="284" operator="greaterThan">
      <formula>E26</formula>
    </cfRule>
  </conditionalFormatting>
  <conditionalFormatting sqref="P13 N13 L13">
    <cfRule type="cellIs" dxfId="292" priority="283" operator="greaterThan">
      <formula>K13</formula>
    </cfRule>
  </conditionalFormatting>
  <conditionalFormatting sqref="L13">
    <cfRule type="cellIs" dxfId="291" priority="282" operator="greaterThan">
      <formula>K13</formula>
    </cfRule>
  </conditionalFormatting>
  <conditionalFormatting sqref="N13">
    <cfRule type="cellIs" dxfId="290" priority="281" operator="greaterThan">
      <formula>M13</formula>
    </cfRule>
  </conditionalFormatting>
  <conditionalFormatting sqref="P13">
    <cfRule type="cellIs" dxfId="289" priority="280" operator="greaterThan">
      <formula>O13</formula>
    </cfRule>
  </conditionalFormatting>
  <conditionalFormatting sqref="L13 N13 P13">
    <cfRule type="cellIs" dxfId="288" priority="279" operator="greaterThan">
      <formula>K13</formula>
    </cfRule>
  </conditionalFormatting>
  <conditionalFormatting sqref="L13 P13 N13">
    <cfRule type="cellIs" dxfId="287" priority="278" operator="greaterThan">
      <formula>K13</formula>
    </cfRule>
  </conditionalFormatting>
  <conditionalFormatting sqref="P45">
    <cfRule type="cellIs" dxfId="286" priority="277" operator="greaterThan">
      <formula>O45</formula>
    </cfRule>
  </conditionalFormatting>
  <conditionalFormatting sqref="S42">
    <cfRule type="cellIs" dxfId="285" priority="276" operator="notEqual">
      <formula>Y42</formula>
    </cfRule>
  </conditionalFormatting>
  <conditionalFormatting sqref="T42:U42">
    <cfRule type="cellIs" dxfId="284" priority="275" operator="notEqual">
      <formula>Z42</formula>
    </cfRule>
  </conditionalFormatting>
  <conditionalFormatting sqref="S20">
    <cfRule type="cellIs" dxfId="283" priority="274" operator="notEqual">
      <formula>Y20</formula>
    </cfRule>
  </conditionalFormatting>
  <conditionalFormatting sqref="T20:U20">
    <cfRule type="cellIs" dxfId="282" priority="273" operator="notEqual">
      <formula>Z20</formula>
    </cfRule>
  </conditionalFormatting>
  <conditionalFormatting sqref="H30 J30 L30 N30 P30 R30 D30 F30">
    <cfRule type="cellIs" dxfId="281" priority="272" operator="greaterThan">
      <formula>C30</formula>
    </cfRule>
  </conditionalFormatting>
  <conditionalFormatting sqref="H30 J30 L30 N30 P30 R30 D30 F30">
    <cfRule type="cellIs" dxfId="280" priority="271" operator="greaterThan">
      <formula>C30</formula>
    </cfRule>
  </conditionalFormatting>
  <conditionalFormatting sqref="H30">
    <cfRule type="cellIs" dxfId="279" priority="270" operator="greaterThan">
      <formula>G30</formula>
    </cfRule>
  </conditionalFormatting>
  <conditionalFormatting sqref="J30">
    <cfRule type="cellIs" dxfId="278" priority="269" operator="greaterThan">
      <formula>I30</formula>
    </cfRule>
  </conditionalFormatting>
  <conditionalFormatting sqref="L30">
    <cfRule type="cellIs" dxfId="277" priority="268" operator="greaterThan">
      <formula>K30</formula>
    </cfRule>
  </conditionalFormatting>
  <conditionalFormatting sqref="N30">
    <cfRule type="cellIs" dxfId="276" priority="267" operator="greaterThan">
      <formula>M30</formula>
    </cfRule>
  </conditionalFormatting>
  <conditionalFormatting sqref="P30">
    <cfRule type="cellIs" dxfId="275" priority="266" operator="greaterThan">
      <formula>O30</formula>
    </cfRule>
  </conditionalFormatting>
  <conditionalFormatting sqref="R30">
    <cfRule type="cellIs" dxfId="274" priority="265" operator="greaterThan">
      <formula>Q30</formula>
    </cfRule>
  </conditionalFormatting>
  <conditionalFormatting sqref="H30 J30 L30 N30 P30 R30">
    <cfRule type="cellIs" dxfId="273" priority="264" operator="greaterThan">
      <formula>G30</formula>
    </cfRule>
  </conditionalFormatting>
  <conditionalFormatting sqref="H30 J30 L30 P30 R30 N30">
    <cfRule type="cellIs" dxfId="272" priority="263" operator="greaterThan">
      <formula>G30</formula>
    </cfRule>
  </conditionalFormatting>
  <conditionalFormatting sqref="F30">
    <cfRule type="cellIs" dxfId="271" priority="262" operator="greaterThan">
      <formula>E30</formula>
    </cfRule>
  </conditionalFormatting>
  <conditionalFormatting sqref="F30">
    <cfRule type="cellIs" dxfId="270" priority="261" operator="greaterThan">
      <formula>E30</formula>
    </cfRule>
  </conditionalFormatting>
  <conditionalFormatting sqref="F30">
    <cfRule type="cellIs" dxfId="269" priority="260" operator="greaterThan">
      <formula>E30</formula>
    </cfRule>
  </conditionalFormatting>
  <conditionalFormatting sqref="F30">
    <cfRule type="cellIs" dxfId="268" priority="259" operator="greaterThan">
      <formula>E30</formula>
    </cfRule>
  </conditionalFormatting>
  <conditionalFormatting sqref="H33 J33 L33 N33 P33 R33 D33 F33">
    <cfRule type="cellIs" dxfId="267" priority="258" operator="greaterThan">
      <formula>C33</formula>
    </cfRule>
  </conditionalFormatting>
  <conditionalFormatting sqref="H33 J33 L33 N33 P33 R33 D33 F33">
    <cfRule type="cellIs" dxfId="266" priority="257" operator="greaterThan">
      <formula>C33</formula>
    </cfRule>
  </conditionalFormatting>
  <conditionalFormatting sqref="H33">
    <cfRule type="cellIs" dxfId="265" priority="256" operator="greaterThan">
      <formula>G33</formula>
    </cfRule>
  </conditionalFormatting>
  <conditionalFormatting sqref="J33">
    <cfRule type="cellIs" dxfId="264" priority="255" operator="greaterThan">
      <formula>I33</formula>
    </cfRule>
  </conditionalFormatting>
  <conditionalFormatting sqref="L33">
    <cfRule type="cellIs" dxfId="263" priority="254" operator="greaterThan">
      <formula>K33</formula>
    </cfRule>
  </conditionalFormatting>
  <conditionalFormatting sqref="N33">
    <cfRule type="cellIs" dxfId="262" priority="253" operator="greaterThan">
      <formula>M33</formula>
    </cfRule>
  </conditionalFormatting>
  <conditionalFormatting sqref="P33">
    <cfRule type="cellIs" dxfId="261" priority="252" operator="greaterThan">
      <formula>O33</formula>
    </cfRule>
  </conditionalFormatting>
  <conditionalFormatting sqref="R33">
    <cfRule type="cellIs" dxfId="260" priority="251" operator="greaterThan">
      <formula>Q33</formula>
    </cfRule>
  </conditionalFormatting>
  <conditionalFormatting sqref="H33 J33 L33 N33 P33 R33">
    <cfRule type="cellIs" dxfId="259" priority="250" operator="greaterThan">
      <formula>G33</formula>
    </cfRule>
  </conditionalFormatting>
  <conditionalFormatting sqref="H33 J33 L33 P33 R33 N33">
    <cfRule type="cellIs" dxfId="258" priority="249" operator="greaterThan">
      <formula>G33</formula>
    </cfRule>
  </conditionalFormatting>
  <conditionalFormatting sqref="F33">
    <cfRule type="cellIs" dxfId="257" priority="248" operator="greaterThan">
      <formula>E33</formula>
    </cfRule>
  </conditionalFormatting>
  <conditionalFormatting sqref="F33">
    <cfRule type="cellIs" dxfId="256" priority="247" operator="greaterThan">
      <formula>E33</formula>
    </cfRule>
  </conditionalFormatting>
  <conditionalFormatting sqref="F33">
    <cfRule type="cellIs" dxfId="255" priority="246" operator="greaterThan">
      <formula>E33</formula>
    </cfRule>
  </conditionalFormatting>
  <conditionalFormatting sqref="F33">
    <cfRule type="cellIs" dxfId="254" priority="245" operator="greaterThan">
      <formula>E33</formula>
    </cfRule>
  </conditionalFormatting>
  <conditionalFormatting sqref="H36 J36 L36 N36 P36 R36 D36 F36">
    <cfRule type="cellIs" dxfId="253" priority="244" operator="greaterThan">
      <formula>C36</formula>
    </cfRule>
  </conditionalFormatting>
  <conditionalFormatting sqref="H36 J36 L36 N36 P36 R36 D36 F36">
    <cfRule type="cellIs" dxfId="252" priority="243" operator="greaterThan">
      <formula>C36</formula>
    </cfRule>
  </conditionalFormatting>
  <conditionalFormatting sqref="H36">
    <cfRule type="cellIs" dxfId="251" priority="242" operator="greaterThan">
      <formula>G36</formula>
    </cfRule>
  </conditionalFormatting>
  <conditionalFormatting sqref="J36">
    <cfRule type="cellIs" dxfId="250" priority="241" operator="greaterThan">
      <formula>I36</formula>
    </cfRule>
  </conditionalFormatting>
  <conditionalFormatting sqref="L36">
    <cfRule type="cellIs" dxfId="249" priority="240" operator="greaterThan">
      <formula>K36</formula>
    </cfRule>
  </conditionalFormatting>
  <conditionalFormatting sqref="N36">
    <cfRule type="cellIs" dxfId="248" priority="239" operator="greaterThan">
      <formula>M36</formula>
    </cfRule>
  </conditionalFormatting>
  <conditionalFormatting sqref="P36">
    <cfRule type="cellIs" dxfId="247" priority="238" operator="greaterThan">
      <formula>O36</formula>
    </cfRule>
  </conditionalFormatting>
  <conditionalFormatting sqref="R36">
    <cfRule type="cellIs" dxfId="246" priority="237" operator="greaterThan">
      <formula>Q36</formula>
    </cfRule>
  </conditionalFormatting>
  <conditionalFormatting sqref="H36 J36 L36 N36 P36 R36">
    <cfRule type="cellIs" dxfId="245" priority="236" operator="greaterThan">
      <formula>G36</formula>
    </cfRule>
  </conditionalFormatting>
  <conditionalFormatting sqref="H36 J36 L36 P36 R36 N36">
    <cfRule type="cellIs" dxfId="244" priority="235" operator="greaterThan">
      <formula>G36</formula>
    </cfRule>
  </conditionalFormatting>
  <conditionalFormatting sqref="F36">
    <cfRule type="cellIs" dxfId="243" priority="234" operator="greaterThan">
      <formula>E36</formula>
    </cfRule>
  </conditionalFormatting>
  <conditionalFormatting sqref="F36">
    <cfRule type="cellIs" dxfId="242" priority="233" operator="greaterThan">
      <formula>E36</formula>
    </cfRule>
  </conditionalFormatting>
  <conditionalFormatting sqref="F36">
    <cfRule type="cellIs" dxfId="241" priority="232" operator="greaterThan">
      <formula>E36</formula>
    </cfRule>
  </conditionalFormatting>
  <conditionalFormatting sqref="F36">
    <cfRule type="cellIs" dxfId="240" priority="231" operator="greaterThan">
      <formula>E36</formula>
    </cfRule>
  </conditionalFormatting>
  <conditionalFormatting sqref="H37 J37 L37 N37 P37 R37 F37">
    <cfRule type="cellIs" dxfId="239" priority="230" operator="greaterThan">
      <formula>E37</formula>
    </cfRule>
  </conditionalFormatting>
  <conditionalFormatting sqref="H37 J37 L37 N37 P37 R37 F37">
    <cfRule type="cellIs" dxfId="238" priority="229" operator="greaterThan">
      <formula>E37</formula>
    </cfRule>
  </conditionalFormatting>
  <conditionalFormatting sqref="H37">
    <cfRule type="cellIs" dxfId="237" priority="228" operator="greaterThan">
      <formula>G37</formula>
    </cfRule>
  </conditionalFormatting>
  <conditionalFormatting sqref="J37">
    <cfRule type="cellIs" dxfId="236" priority="227" operator="greaterThan">
      <formula>I37</formula>
    </cfRule>
  </conditionalFormatting>
  <conditionalFormatting sqref="L37">
    <cfRule type="cellIs" dxfId="235" priority="226" operator="greaterThan">
      <formula>K37</formula>
    </cfRule>
  </conditionalFormatting>
  <conditionalFormatting sqref="N37">
    <cfRule type="cellIs" dxfId="234" priority="225" operator="greaterThan">
      <formula>M37</formula>
    </cfRule>
  </conditionalFormatting>
  <conditionalFormatting sqref="P37">
    <cfRule type="cellIs" dxfId="233" priority="224" operator="greaterThan">
      <formula>O37</formula>
    </cfRule>
  </conditionalFormatting>
  <conditionalFormatting sqref="R37">
    <cfRule type="cellIs" dxfId="232" priority="223" operator="greaterThan">
      <formula>Q37</formula>
    </cfRule>
  </conditionalFormatting>
  <conditionalFormatting sqref="H37 J37 L37 N37 P37 R37">
    <cfRule type="cellIs" dxfId="231" priority="222" operator="greaterThan">
      <formula>G37</formula>
    </cfRule>
  </conditionalFormatting>
  <conditionalFormatting sqref="H37 J37 L37 P37 R37 N37">
    <cfRule type="cellIs" dxfId="230" priority="221" operator="greaterThan">
      <formula>G37</formula>
    </cfRule>
  </conditionalFormatting>
  <conditionalFormatting sqref="F37">
    <cfRule type="cellIs" dxfId="229" priority="220" operator="greaterThan">
      <formula>E37</formula>
    </cfRule>
  </conditionalFormatting>
  <conditionalFormatting sqref="F37">
    <cfRule type="cellIs" dxfId="228" priority="219" operator="greaterThan">
      <formula>E37</formula>
    </cfRule>
  </conditionalFormatting>
  <conditionalFormatting sqref="F37">
    <cfRule type="cellIs" dxfId="227" priority="218" operator="greaterThan">
      <formula>E37</formula>
    </cfRule>
  </conditionalFormatting>
  <conditionalFormatting sqref="F37">
    <cfRule type="cellIs" dxfId="226" priority="217" operator="greaterThan">
      <formula>E37</formula>
    </cfRule>
  </conditionalFormatting>
  <conditionalFormatting sqref="H38 J38 L38 R38 D38 F38">
    <cfRule type="cellIs" dxfId="225" priority="216" operator="greaterThan">
      <formula>C38</formula>
    </cfRule>
  </conditionalFormatting>
  <conditionalFormatting sqref="H38 J38 L38 R38 D38 F38">
    <cfRule type="cellIs" dxfId="224" priority="215" operator="greaterThan">
      <formula>C38</formula>
    </cfRule>
  </conditionalFormatting>
  <conditionalFormatting sqref="H38">
    <cfRule type="cellIs" dxfId="223" priority="214" operator="greaterThan">
      <formula>G38</formula>
    </cfRule>
  </conditionalFormatting>
  <conditionalFormatting sqref="J38">
    <cfRule type="cellIs" dxfId="222" priority="213" operator="greaterThan">
      <formula>I38</formula>
    </cfRule>
  </conditionalFormatting>
  <conditionalFormatting sqref="L38">
    <cfRule type="cellIs" dxfId="221" priority="212" operator="greaterThan">
      <formula>K38</formula>
    </cfRule>
  </conditionalFormatting>
  <conditionalFormatting sqref="R38">
    <cfRule type="cellIs" dxfId="220" priority="211" operator="greaterThan">
      <formula>Q38</formula>
    </cfRule>
  </conditionalFormatting>
  <conditionalFormatting sqref="H38 J38 L38 R38">
    <cfRule type="cellIs" dxfId="219" priority="210" operator="greaterThan">
      <formula>G38</formula>
    </cfRule>
  </conditionalFormatting>
  <conditionalFormatting sqref="H38 J38 L38 R38">
    <cfRule type="cellIs" dxfId="218" priority="209" operator="greaterThan">
      <formula>G38</formula>
    </cfRule>
  </conditionalFormatting>
  <conditionalFormatting sqref="F38">
    <cfRule type="cellIs" dxfId="217" priority="208" operator="greaterThan">
      <formula>E38</formula>
    </cfRule>
  </conditionalFormatting>
  <conditionalFormatting sqref="F38">
    <cfRule type="cellIs" dxfId="216" priority="207" operator="greaterThan">
      <formula>E38</formula>
    </cfRule>
  </conditionalFormatting>
  <conditionalFormatting sqref="F38">
    <cfRule type="cellIs" dxfId="215" priority="206" operator="greaterThan">
      <formula>E38</formula>
    </cfRule>
  </conditionalFormatting>
  <conditionalFormatting sqref="F38">
    <cfRule type="cellIs" dxfId="214" priority="205" operator="greaterThan">
      <formula>E38</formula>
    </cfRule>
  </conditionalFormatting>
  <conditionalFormatting sqref="H41 J41 L41 N41 P41 R41 D41 F41">
    <cfRule type="cellIs" dxfId="213" priority="204" operator="greaterThan">
      <formula>C41</formula>
    </cfRule>
  </conditionalFormatting>
  <conditionalFormatting sqref="H41 J41 L41 N41 P41 R41 D41 F41">
    <cfRule type="cellIs" dxfId="212" priority="203" operator="greaterThan">
      <formula>C41</formula>
    </cfRule>
  </conditionalFormatting>
  <conditionalFormatting sqref="H41">
    <cfRule type="cellIs" dxfId="211" priority="202" operator="greaterThan">
      <formula>G41</formula>
    </cfRule>
  </conditionalFormatting>
  <conditionalFormatting sqref="J41">
    <cfRule type="cellIs" dxfId="210" priority="201" operator="greaterThan">
      <formula>I41</formula>
    </cfRule>
  </conditionalFormatting>
  <conditionalFormatting sqref="L41">
    <cfRule type="cellIs" dxfId="209" priority="200" operator="greaterThan">
      <formula>K41</formula>
    </cfRule>
  </conditionalFormatting>
  <conditionalFormatting sqref="N41">
    <cfRule type="cellIs" dxfId="208" priority="199" operator="greaterThan">
      <formula>M41</formula>
    </cfRule>
  </conditionalFormatting>
  <conditionalFormatting sqref="P41">
    <cfRule type="cellIs" dxfId="207" priority="198" operator="greaterThan">
      <formula>O41</formula>
    </cfRule>
  </conditionalFormatting>
  <conditionalFormatting sqref="R41">
    <cfRule type="cellIs" dxfId="206" priority="197" operator="greaterThan">
      <formula>Q41</formula>
    </cfRule>
  </conditionalFormatting>
  <conditionalFormatting sqref="H41 J41 L41 N41 P41 R41">
    <cfRule type="cellIs" dxfId="205" priority="196" operator="greaterThan">
      <formula>G41</formula>
    </cfRule>
  </conditionalFormatting>
  <conditionalFormatting sqref="H41 J41 L41 P41 R41 N41">
    <cfRule type="cellIs" dxfId="204" priority="195" operator="greaterThan">
      <formula>G41</formula>
    </cfRule>
  </conditionalFormatting>
  <conditionalFormatting sqref="F41">
    <cfRule type="cellIs" dxfId="203" priority="194" operator="greaterThan">
      <formula>E41</formula>
    </cfRule>
  </conditionalFormatting>
  <conditionalFormatting sqref="F41">
    <cfRule type="cellIs" dxfId="202" priority="193" operator="greaterThan">
      <formula>E41</formula>
    </cfRule>
  </conditionalFormatting>
  <conditionalFormatting sqref="F41">
    <cfRule type="cellIs" dxfId="201" priority="192" operator="greaterThan">
      <formula>E41</formula>
    </cfRule>
  </conditionalFormatting>
  <conditionalFormatting sqref="F41">
    <cfRule type="cellIs" dxfId="200" priority="191" operator="greaterThan">
      <formula>E41</formula>
    </cfRule>
  </conditionalFormatting>
  <conditionalFormatting sqref="D37">
    <cfRule type="cellIs" dxfId="199" priority="190" operator="greaterThan">
      <formula>C37</formula>
    </cfRule>
  </conditionalFormatting>
  <conditionalFormatting sqref="D37">
    <cfRule type="cellIs" dxfId="198" priority="189" operator="greaterThan">
      <formula>C37</formula>
    </cfRule>
  </conditionalFormatting>
  <conditionalFormatting sqref="D37">
    <cfRule type="cellIs" dxfId="197" priority="188" operator="greaterThan">
      <formula>C37</formula>
    </cfRule>
  </conditionalFormatting>
  <conditionalFormatting sqref="D37">
    <cfRule type="cellIs" dxfId="196" priority="187" operator="greaterThan">
      <formula>C37</formula>
    </cfRule>
  </conditionalFormatting>
  <conditionalFormatting sqref="D37">
    <cfRule type="cellIs" dxfId="195" priority="186" operator="greaterThan">
      <formula>C37</formula>
    </cfRule>
  </conditionalFormatting>
  <conditionalFormatting sqref="C18:D18">
    <cfRule type="cellIs" dxfId="194" priority="185" operator="greaterThan">
      <formula>B18</formula>
    </cfRule>
  </conditionalFormatting>
  <conditionalFormatting sqref="D11">
    <cfRule type="cellIs" dxfId="193" priority="184" operator="greaterThan">
      <formula>C11</formula>
    </cfRule>
  </conditionalFormatting>
  <conditionalFormatting sqref="D48:D49 F48:F49">
    <cfRule type="cellIs" dxfId="192" priority="183" operator="greaterThan">
      <formula>C48</formula>
    </cfRule>
  </conditionalFormatting>
  <conditionalFormatting sqref="H48:H49">
    <cfRule type="cellIs" dxfId="191" priority="182" operator="greaterThan">
      <formula>G48</formula>
    </cfRule>
  </conditionalFormatting>
  <conditionalFormatting sqref="J48:J49">
    <cfRule type="cellIs" dxfId="190" priority="181" operator="greaterThan">
      <formula>I48</formula>
    </cfRule>
  </conditionalFormatting>
  <conditionalFormatting sqref="L48:L49">
    <cfRule type="cellIs" dxfId="189" priority="180" operator="greaterThan">
      <formula>K48</formula>
    </cfRule>
  </conditionalFormatting>
  <conditionalFormatting sqref="N48:N49">
    <cfRule type="cellIs" dxfId="188" priority="179" operator="greaterThan">
      <formula>M48</formula>
    </cfRule>
  </conditionalFormatting>
  <conditionalFormatting sqref="P49">
    <cfRule type="cellIs" dxfId="187" priority="178" operator="greaterThan">
      <formula>O49</formula>
    </cfRule>
  </conditionalFormatting>
  <conditionalFormatting sqref="R49">
    <cfRule type="cellIs" dxfId="186" priority="177" operator="greaterThan">
      <formula>Q49</formula>
    </cfRule>
  </conditionalFormatting>
  <conditionalFormatting sqref="F48:F49">
    <cfRule type="cellIs" dxfId="185" priority="176" operator="greaterThan">
      <formula>E48</formula>
    </cfRule>
  </conditionalFormatting>
  <conditionalFormatting sqref="P48 R48">
    <cfRule type="cellIs" dxfId="184" priority="175" operator="greaterThan">
      <formula>O48</formula>
    </cfRule>
  </conditionalFormatting>
  <conditionalFormatting sqref="D51:D52 F51:F52">
    <cfRule type="cellIs" dxfId="183" priority="174" operator="greaterThan">
      <formula>C51</formula>
    </cfRule>
  </conditionalFormatting>
  <conditionalFormatting sqref="H51:H52">
    <cfRule type="cellIs" dxfId="182" priority="173" operator="greaterThan">
      <formula>G51</formula>
    </cfRule>
  </conditionalFormatting>
  <conditionalFormatting sqref="J51:J52">
    <cfRule type="cellIs" dxfId="181" priority="172" operator="greaterThan">
      <formula>I51</formula>
    </cfRule>
  </conditionalFormatting>
  <conditionalFormatting sqref="L51:L52">
    <cfRule type="cellIs" dxfId="180" priority="171" operator="greaterThan">
      <formula>K51</formula>
    </cfRule>
  </conditionalFormatting>
  <conditionalFormatting sqref="N51:N52">
    <cfRule type="cellIs" dxfId="179" priority="170" operator="greaterThan">
      <formula>M51</formula>
    </cfRule>
  </conditionalFormatting>
  <conditionalFormatting sqref="P52">
    <cfRule type="cellIs" dxfId="178" priority="169" operator="greaterThan">
      <formula>O52</formula>
    </cfRule>
  </conditionalFormatting>
  <conditionalFormatting sqref="R52">
    <cfRule type="cellIs" dxfId="177" priority="168" operator="greaterThan">
      <formula>Q52</formula>
    </cfRule>
  </conditionalFormatting>
  <conditionalFormatting sqref="F51:F52">
    <cfRule type="cellIs" dxfId="176" priority="167" operator="greaterThan">
      <formula>E51</formula>
    </cfRule>
  </conditionalFormatting>
  <conditionalFormatting sqref="P51 R51">
    <cfRule type="cellIs" dxfId="175" priority="166" operator="greaterThan">
      <formula>O51</formula>
    </cfRule>
  </conditionalFormatting>
  <conditionalFormatting sqref="D54:D55 F54:F55">
    <cfRule type="cellIs" dxfId="174" priority="165" operator="greaterThan">
      <formula>C54</formula>
    </cfRule>
  </conditionalFormatting>
  <conditionalFormatting sqref="H54:H55">
    <cfRule type="cellIs" dxfId="173" priority="164" operator="greaterThan">
      <formula>G54</formula>
    </cfRule>
  </conditionalFormatting>
  <conditionalFormatting sqref="J55">
    <cfRule type="cellIs" dxfId="172" priority="163" operator="greaterThan">
      <formula>I55</formula>
    </cfRule>
  </conditionalFormatting>
  <conditionalFormatting sqref="L54:L55">
    <cfRule type="cellIs" dxfId="171" priority="162" operator="greaterThan">
      <formula>K54</formula>
    </cfRule>
  </conditionalFormatting>
  <conditionalFormatting sqref="N54:N55">
    <cfRule type="cellIs" dxfId="170" priority="161" operator="greaterThan">
      <formula>M54</formula>
    </cfRule>
  </conditionalFormatting>
  <conditionalFormatting sqref="P55">
    <cfRule type="cellIs" dxfId="169" priority="160" operator="greaterThan">
      <formula>O55</formula>
    </cfRule>
  </conditionalFormatting>
  <conditionalFormatting sqref="R55">
    <cfRule type="cellIs" dxfId="168" priority="159" operator="greaterThan">
      <formula>Q55</formula>
    </cfRule>
  </conditionalFormatting>
  <conditionalFormatting sqref="F54:F55">
    <cfRule type="cellIs" dxfId="167" priority="158" operator="greaterThan">
      <formula>E54</formula>
    </cfRule>
  </conditionalFormatting>
  <conditionalFormatting sqref="R54">
    <cfRule type="cellIs" dxfId="166" priority="157" operator="greaterThan">
      <formula>Q54</formula>
    </cfRule>
  </conditionalFormatting>
  <conditionalFormatting sqref="D57:D58 F57:F58">
    <cfRule type="cellIs" dxfId="165" priority="156" operator="greaterThan">
      <formula>C57</formula>
    </cfRule>
  </conditionalFormatting>
  <conditionalFormatting sqref="H57:H58">
    <cfRule type="cellIs" dxfId="164" priority="155" operator="greaterThan">
      <formula>G57</formula>
    </cfRule>
  </conditionalFormatting>
  <conditionalFormatting sqref="J57:J58">
    <cfRule type="cellIs" dxfId="163" priority="154" operator="greaterThan">
      <formula>I57</formula>
    </cfRule>
  </conditionalFormatting>
  <conditionalFormatting sqref="L57:L58">
    <cfRule type="cellIs" dxfId="162" priority="153" operator="greaterThan">
      <formula>K57</formula>
    </cfRule>
  </conditionalFormatting>
  <conditionalFormatting sqref="N57:N58">
    <cfRule type="cellIs" dxfId="161" priority="152" operator="greaterThan">
      <formula>M57</formula>
    </cfRule>
  </conditionalFormatting>
  <conditionalFormatting sqref="P58">
    <cfRule type="cellIs" dxfId="160" priority="151" operator="greaterThan">
      <formula>O58</formula>
    </cfRule>
  </conditionalFormatting>
  <conditionalFormatting sqref="R58">
    <cfRule type="cellIs" dxfId="159" priority="150" operator="greaterThan">
      <formula>Q58</formula>
    </cfRule>
  </conditionalFormatting>
  <conditionalFormatting sqref="F57:F58">
    <cfRule type="cellIs" dxfId="158" priority="149" operator="greaterThan">
      <formula>E57</formula>
    </cfRule>
  </conditionalFormatting>
  <conditionalFormatting sqref="P57 R57">
    <cfRule type="cellIs" dxfId="157" priority="148" operator="greaterThan">
      <formula>O57</formula>
    </cfRule>
  </conditionalFormatting>
  <conditionalFormatting sqref="E18:H18 J18:M18">
    <cfRule type="cellIs" dxfId="156" priority="147" operator="greaterThan">
      <formula>D18</formula>
    </cfRule>
  </conditionalFormatting>
  <conditionalFormatting sqref="E17">
    <cfRule type="cellIs" dxfId="155" priority="146" operator="greaterThan">
      <formula>D17</formula>
    </cfRule>
  </conditionalFormatting>
  <conditionalFormatting sqref="E16">
    <cfRule type="cellIs" dxfId="154" priority="145" operator="greaterThan">
      <formula>D16</formula>
    </cfRule>
  </conditionalFormatting>
  <conditionalFormatting sqref="C14:R14">
    <cfRule type="cellIs" dxfId="153" priority="144" operator="greaterThan">
      <formula>B14</formula>
    </cfRule>
  </conditionalFormatting>
  <conditionalFormatting sqref="H27 J27 L27 N27 P27 D27 F27">
    <cfRule type="cellIs" dxfId="152" priority="143" operator="greaterThan">
      <formula>C27</formula>
    </cfRule>
  </conditionalFormatting>
  <conditionalFormatting sqref="H27 J27 L27 N27 P27 D27 F27">
    <cfRule type="cellIs" dxfId="151" priority="142" operator="greaterThan">
      <formula>C27</formula>
    </cfRule>
  </conditionalFormatting>
  <conditionalFormatting sqref="H27">
    <cfRule type="cellIs" dxfId="150" priority="141" operator="greaterThan">
      <formula>G27</formula>
    </cfRule>
  </conditionalFormatting>
  <conditionalFormatting sqref="J27">
    <cfRule type="cellIs" dxfId="149" priority="140" operator="greaterThan">
      <formula>I27</formula>
    </cfRule>
  </conditionalFormatting>
  <conditionalFormatting sqref="L27">
    <cfRule type="cellIs" dxfId="148" priority="139" operator="greaterThan">
      <formula>K27</formula>
    </cfRule>
  </conditionalFormatting>
  <conditionalFormatting sqref="N27">
    <cfRule type="cellIs" dxfId="147" priority="138" operator="greaterThan">
      <formula>M27</formula>
    </cfRule>
  </conditionalFormatting>
  <conditionalFormatting sqref="P27">
    <cfRule type="cellIs" dxfId="146" priority="137" operator="greaterThan">
      <formula>O27</formula>
    </cfRule>
  </conditionalFormatting>
  <conditionalFormatting sqref="H27 J27 L27 N27 P27">
    <cfRule type="cellIs" dxfId="145" priority="136" operator="greaterThan">
      <formula>G27</formula>
    </cfRule>
  </conditionalFormatting>
  <conditionalFormatting sqref="H27 J27 L27 P27 N27">
    <cfRule type="cellIs" dxfId="144" priority="135" operator="greaterThan">
      <formula>G27</formula>
    </cfRule>
  </conditionalFormatting>
  <conditionalFormatting sqref="F27">
    <cfRule type="cellIs" dxfId="143" priority="134" operator="greaterThan">
      <formula>E27</formula>
    </cfRule>
  </conditionalFormatting>
  <conditionalFormatting sqref="F27">
    <cfRule type="cellIs" dxfId="142" priority="133" operator="greaterThan">
      <formula>E27</formula>
    </cfRule>
  </conditionalFormatting>
  <conditionalFormatting sqref="F27">
    <cfRule type="cellIs" dxfId="141" priority="132" operator="greaterThan">
      <formula>E27</formula>
    </cfRule>
  </conditionalFormatting>
  <conditionalFormatting sqref="F27">
    <cfRule type="cellIs" dxfId="140" priority="131" operator="greaterThan">
      <formula>E27</formula>
    </cfRule>
  </conditionalFormatting>
  <conditionalFormatting sqref="R28">
    <cfRule type="cellIs" dxfId="139" priority="130" operator="greaterThan">
      <formula>Q28</formula>
    </cfRule>
  </conditionalFormatting>
  <conditionalFormatting sqref="H28 J28 L28 N28 P28 D28 F28">
    <cfRule type="cellIs" dxfId="138" priority="129" operator="greaterThan">
      <formula>C28</formula>
    </cfRule>
  </conditionalFormatting>
  <conditionalFormatting sqref="H28 J28 L28 N28 P28 D28 F28">
    <cfRule type="cellIs" dxfId="137" priority="128" operator="greaterThan">
      <formula>C28</formula>
    </cfRule>
  </conditionalFormatting>
  <conditionalFormatting sqref="H28">
    <cfRule type="cellIs" dxfId="136" priority="127" operator="greaterThan">
      <formula>G28</formula>
    </cfRule>
  </conditionalFormatting>
  <conditionalFormatting sqref="J28">
    <cfRule type="cellIs" dxfId="135" priority="126" operator="greaterThan">
      <formula>I28</formula>
    </cfRule>
  </conditionalFormatting>
  <conditionalFormatting sqref="L28">
    <cfRule type="cellIs" dxfId="134" priority="125" operator="greaterThan">
      <formula>K28</formula>
    </cfRule>
  </conditionalFormatting>
  <conditionalFormatting sqref="N28">
    <cfRule type="cellIs" dxfId="133" priority="124" operator="greaterThan">
      <formula>M28</formula>
    </cfRule>
  </conditionalFormatting>
  <conditionalFormatting sqref="P28">
    <cfRule type="cellIs" dxfId="132" priority="123" operator="greaterThan">
      <formula>O28</formula>
    </cfRule>
  </conditionalFormatting>
  <conditionalFormatting sqref="H28 J28 L28 N28 P28">
    <cfRule type="cellIs" dxfId="131" priority="122" operator="greaterThan">
      <formula>G28</formula>
    </cfRule>
  </conditionalFormatting>
  <conditionalFormatting sqref="H28 J28 L28 P28 N28">
    <cfRule type="cellIs" dxfId="130" priority="121" operator="greaterThan">
      <formula>G28</formula>
    </cfRule>
  </conditionalFormatting>
  <conditionalFormatting sqref="F28">
    <cfRule type="cellIs" dxfId="129" priority="120" operator="greaterThan">
      <formula>E28</formula>
    </cfRule>
  </conditionalFormatting>
  <conditionalFormatting sqref="F28">
    <cfRule type="cellIs" dxfId="128" priority="119" operator="greaterThan">
      <formula>E28</formula>
    </cfRule>
  </conditionalFormatting>
  <conditionalFormatting sqref="F28">
    <cfRule type="cellIs" dxfId="127" priority="118" operator="greaterThan">
      <formula>E28</formula>
    </cfRule>
  </conditionalFormatting>
  <conditionalFormatting sqref="F28">
    <cfRule type="cellIs" dxfId="126" priority="117" operator="greaterThan">
      <formula>E28</formula>
    </cfRule>
  </conditionalFormatting>
  <conditionalFormatting sqref="R29">
    <cfRule type="cellIs" dxfId="125" priority="116" operator="greaterThan">
      <formula>Q29</formula>
    </cfRule>
  </conditionalFormatting>
  <conditionalFormatting sqref="H29 J29 L29 N29 P29 D29 F29">
    <cfRule type="cellIs" dxfId="124" priority="115" operator="greaterThan">
      <formula>C29</formula>
    </cfRule>
  </conditionalFormatting>
  <conditionalFormatting sqref="H29 J29 L29 N29 P29 D29 F29">
    <cfRule type="cellIs" dxfId="123" priority="114" operator="greaterThan">
      <formula>C29</formula>
    </cfRule>
  </conditionalFormatting>
  <conditionalFormatting sqref="H29">
    <cfRule type="cellIs" dxfId="122" priority="113" operator="greaterThan">
      <formula>G29</formula>
    </cfRule>
  </conditionalFormatting>
  <conditionalFormatting sqref="J29">
    <cfRule type="cellIs" dxfId="121" priority="112" operator="greaterThan">
      <formula>I29</formula>
    </cfRule>
  </conditionalFormatting>
  <conditionalFormatting sqref="L29">
    <cfRule type="cellIs" dxfId="120" priority="111" operator="greaterThan">
      <formula>K29</formula>
    </cfRule>
  </conditionalFormatting>
  <conditionalFormatting sqref="N29">
    <cfRule type="cellIs" dxfId="119" priority="110" operator="greaterThan">
      <formula>M29</formula>
    </cfRule>
  </conditionalFormatting>
  <conditionalFormatting sqref="P29">
    <cfRule type="cellIs" dxfId="118" priority="109" operator="greaterThan">
      <formula>O29</formula>
    </cfRule>
  </conditionalFormatting>
  <conditionalFormatting sqref="H29 J29 L29 N29 P29">
    <cfRule type="cellIs" dxfId="117" priority="108" operator="greaterThan">
      <formula>G29</formula>
    </cfRule>
  </conditionalFormatting>
  <conditionalFormatting sqref="H29 J29 L29 P29 N29">
    <cfRule type="cellIs" dxfId="116" priority="107" operator="greaterThan">
      <formula>G29</formula>
    </cfRule>
  </conditionalFormatting>
  <conditionalFormatting sqref="F29">
    <cfRule type="cellIs" dxfId="115" priority="106" operator="greaterThan">
      <formula>E29</formula>
    </cfRule>
  </conditionalFormatting>
  <conditionalFormatting sqref="F29">
    <cfRule type="cellIs" dxfId="114" priority="105" operator="greaterThan">
      <formula>E29</formula>
    </cfRule>
  </conditionalFormatting>
  <conditionalFormatting sqref="F29">
    <cfRule type="cellIs" dxfId="113" priority="104" operator="greaterThan">
      <formula>E29</formula>
    </cfRule>
  </conditionalFormatting>
  <conditionalFormatting sqref="F29">
    <cfRule type="cellIs" dxfId="112" priority="103" operator="greaterThan">
      <formula>E29</formula>
    </cfRule>
  </conditionalFormatting>
  <conditionalFormatting sqref="R31">
    <cfRule type="cellIs" dxfId="111" priority="102" operator="greaterThan">
      <formula>Q31</formula>
    </cfRule>
  </conditionalFormatting>
  <conditionalFormatting sqref="H31 J31 L31 N31 P31 D31 F31">
    <cfRule type="cellIs" dxfId="110" priority="101" operator="greaterThan">
      <formula>C31</formula>
    </cfRule>
  </conditionalFormatting>
  <conditionalFormatting sqref="H31 J31 L31 N31 P31 D31 F31">
    <cfRule type="cellIs" dxfId="109" priority="100" operator="greaterThan">
      <formula>C31</formula>
    </cfRule>
  </conditionalFormatting>
  <conditionalFormatting sqref="H31">
    <cfRule type="cellIs" dxfId="108" priority="99" operator="greaterThan">
      <formula>G31</formula>
    </cfRule>
  </conditionalFormatting>
  <conditionalFormatting sqref="J31">
    <cfRule type="cellIs" dxfId="107" priority="98" operator="greaterThan">
      <formula>I31</formula>
    </cfRule>
  </conditionalFormatting>
  <conditionalFormatting sqref="L31">
    <cfRule type="cellIs" dxfId="106" priority="97" operator="greaterThan">
      <formula>K31</formula>
    </cfRule>
  </conditionalFormatting>
  <conditionalFormatting sqref="N31">
    <cfRule type="cellIs" dxfId="105" priority="96" operator="greaterThan">
      <formula>M31</formula>
    </cfRule>
  </conditionalFormatting>
  <conditionalFormatting sqref="P31">
    <cfRule type="cellIs" dxfId="104" priority="95" operator="greaterThan">
      <formula>O31</formula>
    </cfRule>
  </conditionalFormatting>
  <conditionalFormatting sqref="H31 J31 L31 N31 P31">
    <cfRule type="cellIs" dxfId="103" priority="94" operator="greaterThan">
      <formula>G31</formula>
    </cfRule>
  </conditionalFormatting>
  <conditionalFormatting sqref="H31 J31 L31 P31 N31">
    <cfRule type="cellIs" dxfId="102" priority="93" operator="greaterThan">
      <formula>G31</formula>
    </cfRule>
  </conditionalFormatting>
  <conditionalFormatting sqref="F31">
    <cfRule type="cellIs" dxfId="101" priority="92" operator="greaterThan">
      <formula>E31</formula>
    </cfRule>
  </conditionalFormatting>
  <conditionalFormatting sqref="F31">
    <cfRule type="cellIs" dxfId="100" priority="91" operator="greaterThan">
      <formula>E31</formula>
    </cfRule>
  </conditionalFormatting>
  <conditionalFormatting sqref="F31">
    <cfRule type="cellIs" dxfId="99" priority="90" operator="greaterThan">
      <formula>E31</formula>
    </cfRule>
  </conditionalFormatting>
  <conditionalFormatting sqref="F31">
    <cfRule type="cellIs" dxfId="98" priority="89" operator="greaterThan">
      <formula>E31</formula>
    </cfRule>
  </conditionalFormatting>
  <conditionalFormatting sqref="R32">
    <cfRule type="cellIs" dxfId="97" priority="88" operator="greaterThan">
      <formula>Q32</formula>
    </cfRule>
  </conditionalFormatting>
  <conditionalFormatting sqref="H32 J32 L32 N32 P32 D32 F32">
    <cfRule type="cellIs" dxfId="96" priority="87" operator="greaterThan">
      <formula>C32</formula>
    </cfRule>
  </conditionalFormatting>
  <conditionalFormatting sqref="H32 J32 L32 N32 P32 D32 F32">
    <cfRule type="cellIs" dxfId="95" priority="86" operator="greaterThan">
      <formula>C32</formula>
    </cfRule>
  </conditionalFormatting>
  <conditionalFormatting sqref="H32">
    <cfRule type="cellIs" dxfId="94" priority="85" operator="greaterThan">
      <formula>G32</formula>
    </cfRule>
  </conditionalFormatting>
  <conditionalFormatting sqref="J32">
    <cfRule type="cellIs" dxfId="93" priority="84" operator="greaterThan">
      <formula>I32</formula>
    </cfRule>
  </conditionalFormatting>
  <conditionalFormatting sqref="L32">
    <cfRule type="cellIs" dxfId="92" priority="83" operator="greaterThan">
      <formula>K32</formula>
    </cfRule>
  </conditionalFormatting>
  <conditionalFormatting sqref="N32">
    <cfRule type="cellIs" dxfId="91" priority="82" operator="greaterThan">
      <formula>M32</formula>
    </cfRule>
  </conditionalFormatting>
  <conditionalFormatting sqref="P32">
    <cfRule type="cellIs" dxfId="90" priority="81" operator="greaterThan">
      <formula>O32</formula>
    </cfRule>
  </conditionalFormatting>
  <conditionalFormatting sqref="H32 J32 L32 N32 P32">
    <cfRule type="cellIs" dxfId="89" priority="80" operator="greaterThan">
      <formula>G32</formula>
    </cfRule>
  </conditionalFormatting>
  <conditionalFormatting sqref="H32 J32 L32 P32 N32">
    <cfRule type="cellIs" dxfId="88" priority="79" operator="greaterThan">
      <formula>G32</formula>
    </cfRule>
  </conditionalFormatting>
  <conditionalFormatting sqref="F32">
    <cfRule type="cellIs" dxfId="87" priority="78" operator="greaterThan">
      <formula>E32</formula>
    </cfRule>
  </conditionalFormatting>
  <conditionalFormatting sqref="F32">
    <cfRule type="cellIs" dxfId="86" priority="77" operator="greaterThan">
      <formula>E32</formula>
    </cfRule>
  </conditionalFormatting>
  <conditionalFormatting sqref="F32">
    <cfRule type="cellIs" dxfId="85" priority="76" operator="greaterThan">
      <formula>E32</formula>
    </cfRule>
  </conditionalFormatting>
  <conditionalFormatting sqref="F32">
    <cfRule type="cellIs" dxfId="84" priority="75" operator="greaterThan">
      <formula>E32</formula>
    </cfRule>
  </conditionalFormatting>
  <conditionalFormatting sqref="D34">
    <cfRule type="cellIs" dxfId="83" priority="74" operator="greaterThan">
      <formula>C34</formula>
    </cfRule>
  </conditionalFormatting>
  <conditionalFormatting sqref="D34">
    <cfRule type="cellIs" dxfId="82" priority="73" operator="greaterThan">
      <formula>C34</formula>
    </cfRule>
  </conditionalFormatting>
  <conditionalFormatting sqref="D35">
    <cfRule type="cellIs" dxfId="81" priority="72" operator="greaterThan">
      <formula>C35</formula>
    </cfRule>
  </conditionalFormatting>
  <conditionalFormatting sqref="D35">
    <cfRule type="cellIs" dxfId="80" priority="71" operator="greaterThan">
      <formula>C35</formula>
    </cfRule>
  </conditionalFormatting>
  <conditionalFormatting sqref="F34">
    <cfRule type="cellIs" dxfId="79" priority="70" operator="greaterThan">
      <formula>E34</formula>
    </cfRule>
  </conditionalFormatting>
  <conditionalFormatting sqref="F34">
    <cfRule type="cellIs" dxfId="78" priority="69" operator="greaterThan">
      <formula>E34</formula>
    </cfRule>
  </conditionalFormatting>
  <conditionalFormatting sqref="F35">
    <cfRule type="cellIs" dxfId="77" priority="68" operator="greaterThan">
      <formula>E35</formula>
    </cfRule>
  </conditionalFormatting>
  <conditionalFormatting sqref="F35">
    <cfRule type="cellIs" dxfId="76" priority="67" operator="greaterThan">
      <formula>E35</formula>
    </cfRule>
  </conditionalFormatting>
  <conditionalFormatting sqref="H34">
    <cfRule type="cellIs" dxfId="75" priority="66" operator="greaterThan">
      <formula>G34</formula>
    </cfRule>
  </conditionalFormatting>
  <conditionalFormatting sqref="H34">
    <cfRule type="cellIs" dxfId="74" priority="65" operator="greaterThan">
      <formula>G34</formula>
    </cfRule>
  </conditionalFormatting>
  <conditionalFormatting sqref="H35">
    <cfRule type="cellIs" dxfId="73" priority="64" operator="greaterThan">
      <formula>G35</formula>
    </cfRule>
  </conditionalFormatting>
  <conditionalFormatting sqref="H35">
    <cfRule type="cellIs" dxfId="72" priority="63" operator="greaterThan">
      <formula>G35</formula>
    </cfRule>
  </conditionalFormatting>
  <conditionalFormatting sqref="J34">
    <cfRule type="cellIs" dxfId="71" priority="62" operator="greaterThan">
      <formula>I34</formula>
    </cfRule>
  </conditionalFormatting>
  <conditionalFormatting sqref="J34">
    <cfRule type="cellIs" dxfId="70" priority="61" operator="greaterThan">
      <formula>I34</formula>
    </cfRule>
  </conditionalFormatting>
  <conditionalFormatting sqref="J35">
    <cfRule type="cellIs" dxfId="69" priority="60" operator="greaterThan">
      <formula>I35</formula>
    </cfRule>
  </conditionalFormatting>
  <conditionalFormatting sqref="J35">
    <cfRule type="cellIs" dxfId="68" priority="59" operator="greaterThan">
      <formula>I35</formula>
    </cfRule>
  </conditionalFormatting>
  <conditionalFormatting sqref="L34">
    <cfRule type="cellIs" dxfId="67" priority="58" operator="greaterThan">
      <formula>K34</formula>
    </cfRule>
  </conditionalFormatting>
  <conditionalFormatting sqref="L34">
    <cfRule type="cellIs" dxfId="66" priority="57" operator="greaterThan">
      <formula>K34</formula>
    </cfRule>
  </conditionalFormatting>
  <conditionalFormatting sqref="L35">
    <cfRule type="cellIs" dxfId="65" priority="56" operator="greaterThan">
      <formula>K35</formula>
    </cfRule>
  </conditionalFormatting>
  <conditionalFormatting sqref="L35">
    <cfRule type="cellIs" dxfId="64" priority="55" operator="greaterThan">
      <formula>K35</formula>
    </cfRule>
  </conditionalFormatting>
  <conditionalFormatting sqref="N34">
    <cfRule type="cellIs" dxfId="63" priority="54" operator="greaterThan">
      <formula>M34</formula>
    </cfRule>
  </conditionalFormatting>
  <conditionalFormatting sqref="N34">
    <cfRule type="cellIs" dxfId="62" priority="53" operator="greaterThan">
      <formula>M34</formula>
    </cfRule>
  </conditionalFormatting>
  <conditionalFormatting sqref="N35">
    <cfRule type="cellIs" dxfId="61" priority="52" operator="greaterThan">
      <formula>M35</formula>
    </cfRule>
  </conditionalFormatting>
  <conditionalFormatting sqref="N35">
    <cfRule type="cellIs" dxfId="60" priority="51" operator="greaterThan">
      <formula>M35</formula>
    </cfRule>
  </conditionalFormatting>
  <conditionalFormatting sqref="P34">
    <cfRule type="cellIs" dxfId="59" priority="50" operator="greaterThan">
      <formula>O34</formula>
    </cfRule>
  </conditionalFormatting>
  <conditionalFormatting sqref="P34">
    <cfRule type="cellIs" dxfId="58" priority="49" operator="greaterThan">
      <formula>O34</formula>
    </cfRule>
  </conditionalFormatting>
  <conditionalFormatting sqref="P35">
    <cfRule type="cellIs" dxfId="57" priority="48" operator="greaterThan">
      <formula>O35</formula>
    </cfRule>
  </conditionalFormatting>
  <conditionalFormatting sqref="P35">
    <cfRule type="cellIs" dxfId="56" priority="47" operator="greaterThan">
      <formula>O35</formula>
    </cfRule>
  </conditionalFormatting>
  <conditionalFormatting sqref="R34">
    <cfRule type="cellIs" dxfId="55" priority="46" operator="greaterThan">
      <formula>Q34</formula>
    </cfRule>
  </conditionalFormatting>
  <conditionalFormatting sqref="R34">
    <cfRule type="cellIs" dxfId="54" priority="45" operator="greaterThan">
      <formula>Q34</formula>
    </cfRule>
  </conditionalFormatting>
  <conditionalFormatting sqref="R35">
    <cfRule type="cellIs" dxfId="53" priority="44" operator="greaterThan">
      <formula>Q35</formula>
    </cfRule>
  </conditionalFormatting>
  <conditionalFormatting sqref="R35">
    <cfRule type="cellIs" dxfId="52" priority="43" operator="greaterThan">
      <formula>Q35</formula>
    </cfRule>
  </conditionalFormatting>
  <conditionalFormatting sqref="F17">
    <cfRule type="cellIs" dxfId="51" priority="42" operator="greaterThan">
      <formula>E17</formula>
    </cfRule>
  </conditionalFormatting>
  <conditionalFormatting sqref="F16">
    <cfRule type="cellIs" dxfId="50" priority="41" operator="greaterThan">
      <formula>E16</formula>
    </cfRule>
  </conditionalFormatting>
  <conditionalFormatting sqref="G17">
    <cfRule type="cellIs" dxfId="49" priority="40" operator="greaterThan">
      <formula>F17</formula>
    </cfRule>
  </conditionalFormatting>
  <conditionalFormatting sqref="G16">
    <cfRule type="cellIs" dxfId="48" priority="39" operator="greaterThan">
      <formula>F16</formula>
    </cfRule>
  </conditionalFormatting>
  <conditionalFormatting sqref="H17">
    <cfRule type="cellIs" dxfId="47" priority="38" operator="greaterThan">
      <formula>G17</formula>
    </cfRule>
  </conditionalFormatting>
  <conditionalFormatting sqref="H16">
    <cfRule type="cellIs" dxfId="46" priority="37" operator="greaterThan">
      <formula>G16</formula>
    </cfRule>
  </conditionalFormatting>
  <conditionalFormatting sqref="I17">
    <cfRule type="cellIs" dxfId="45" priority="36" operator="greaterThan">
      <formula>H17</formula>
    </cfRule>
  </conditionalFormatting>
  <conditionalFormatting sqref="I16">
    <cfRule type="cellIs" dxfId="44" priority="35" operator="greaterThan">
      <formula>H16</formula>
    </cfRule>
  </conditionalFormatting>
  <conditionalFormatting sqref="J17">
    <cfRule type="cellIs" dxfId="43" priority="34" operator="greaterThan">
      <formula>I17</formula>
    </cfRule>
  </conditionalFormatting>
  <conditionalFormatting sqref="J16">
    <cfRule type="cellIs" dxfId="42" priority="33" operator="greaterThan">
      <formula>I16</formula>
    </cfRule>
  </conditionalFormatting>
  <conditionalFormatting sqref="K17">
    <cfRule type="cellIs" dxfId="41" priority="32" operator="greaterThan">
      <formula>J17</formula>
    </cfRule>
  </conditionalFormatting>
  <conditionalFormatting sqref="K16">
    <cfRule type="cellIs" dxfId="40" priority="31" operator="greaterThan">
      <formula>J16</formula>
    </cfRule>
  </conditionalFormatting>
  <conditionalFormatting sqref="L17">
    <cfRule type="cellIs" dxfId="39" priority="30" operator="greaterThan">
      <formula>K17</formula>
    </cfRule>
  </conditionalFormatting>
  <conditionalFormatting sqref="L16">
    <cfRule type="cellIs" dxfId="38" priority="29" operator="greaterThan">
      <formula>K16</formula>
    </cfRule>
  </conditionalFormatting>
  <conditionalFormatting sqref="M17">
    <cfRule type="cellIs" dxfId="37" priority="28" operator="greaterThan">
      <formula>L17</formula>
    </cfRule>
  </conditionalFormatting>
  <conditionalFormatting sqref="M16">
    <cfRule type="cellIs" dxfId="36" priority="27" operator="greaterThan">
      <formula>L16</formula>
    </cfRule>
  </conditionalFormatting>
  <conditionalFormatting sqref="N17">
    <cfRule type="cellIs" dxfId="35" priority="26" operator="greaterThan">
      <formula>M17</formula>
    </cfRule>
  </conditionalFormatting>
  <conditionalFormatting sqref="N16">
    <cfRule type="cellIs" dxfId="34" priority="25" operator="greaterThan">
      <formula>M16</formula>
    </cfRule>
  </conditionalFormatting>
  <conditionalFormatting sqref="O17">
    <cfRule type="cellIs" dxfId="33" priority="24" operator="greaterThan">
      <formula>N17</formula>
    </cfRule>
  </conditionalFormatting>
  <conditionalFormatting sqref="O16">
    <cfRule type="cellIs" dxfId="32" priority="23" operator="greaterThan">
      <formula>N16</formula>
    </cfRule>
  </conditionalFormatting>
  <conditionalFormatting sqref="P17">
    <cfRule type="cellIs" dxfId="31" priority="22" operator="greaterThan">
      <formula>O17</formula>
    </cfRule>
  </conditionalFormatting>
  <conditionalFormatting sqref="P16">
    <cfRule type="cellIs" dxfId="30" priority="21" operator="greaterThan">
      <formula>O16</formula>
    </cfRule>
  </conditionalFormatting>
  <conditionalFormatting sqref="Q17">
    <cfRule type="cellIs" dxfId="29" priority="20" operator="greaterThan">
      <formula>P17</formula>
    </cfRule>
  </conditionalFormatting>
  <conditionalFormatting sqref="Q16">
    <cfRule type="cellIs" dxfId="28" priority="19" operator="greaterThan">
      <formula>P16</formula>
    </cfRule>
  </conditionalFormatting>
  <conditionalFormatting sqref="R17">
    <cfRule type="cellIs" dxfId="27" priority="18" operator="greaterThan">
      <formula>Q17</formula>
    </cfRule>
  </conditionalFormatting>
  <conditionalFormatting sqref="R16">
    <cfRule type="cellIs" dxfId="26" priority="17" operator="greaterThan">
      <formula>Q16</formula>
    </cfRule>
  </conditionalFormatting>
  <conditionalFormatting sqref="E21:E22">
    <cfRule type="cellIs" dxfId="25" priority="16" operator="greaterThan">
      <formula>D21</formula>
    </cfRule>
  </conditionalFormatting>
  <conditionalFormatting sqref="F21:F22">
    <cfRule type="cellIs" dxfId="24" priority="15" operator="greaterThan">
      <formula>E21</formula>
    </cfRule>
  </conditionalFormatting>
  <conditionalFormatting sqref="G21:G22">
    <cfRule type="cellIs" dxfId="23" priority="14" operator="greaterThan">
      <formula>F21</formula>
    </cfRule>
  </conditionalFormatting>
  <conditionalFormatting sqref="H21:H22">
    <cfRule type="cellIs" dxfId="22" priority="13" operator="greaterThan">
      <formula>G21</formula>
    </cfRule>
  </conditionalFormatting>
  <conditionalFormatting sqref="I21:I22">
    <cfRule type="cellIs" dxfId="21" priority="12" operator="greaterThan">
      <formula>H21</formula>
    </cfRule>
  </conditionalFormatting>
  <conditionalFormatting sqref="J21:J22">
    <cfRule type="cellIs" dxfId="20" priority="11" operator="greaterThan">
      <formula>I21</formula>
    </cfRule>
  </conditionalFormatting>
  <conditionalFormatting sqref="K21:K22">
    <cfRule type="cellIs" dxfId="19" priority="10" operator="greaterThan">
      <formula>J21</formula>
    </cfRule>
  </conditionalFormatting>
  <conditionalFormatting sqref="L21:L22">
    <cfRule type="cellIs" dxfId="18" priority="9" operator="greaterThan">
      <formula>K21</formula>
    </cfRule>
  </conditionalFormatting>
  <conditionalFormatting sqref="M21:M22">
    <cfRule type="cellIs" dxfId="17" priority="8" operator="greaterThan">
      <formula>L21</formula>
    </cfRule>
  </conditionalFormatting>
  <conditionalFormatting sqref="N21:N22">
    <cfRule type="cellIs" dxfId="16" priority="7" operator="greaterThan">
      <formula>M21</formula>
    </cfRule>
  </conditionalFormatting>
  <conditionalFormatting sqref="O21:O22">
    <cfRule type="cellIs" dxfId="15" priority="6" operator="greaterThan">
      <formula>N21</formula>
    </cfRule>
  </conditionalFormatting>
  <conditionalFormatting sqref="P21:R22">
    <cfRule type="cellIs" dxfId="14" priority="5" operator="greaterThan">
      <formula>O21</formula>
    </cfRule>
  </conditionalFormatting>
  <conditionalFormatting sqref="C38">
    <cfRule type="cellIs" dxfId="13" priority="4" operator="greaterThan">
      <formula>B38</formula>
    </cfRule>
  </conditionalFormatting>
  <conditionalFormatting sqref="C38">
    <cfRule type="cellIs" dxfId="12" priority="3" operator="greaterThan">
      <formula>B38</formula>
    </cfRule>
  </conditionalFormatting>
  <conditionalFormatting sqref="D22">
    <cfRule type="cellIs" dxfId="11" priority="2" operator="greaterThan">
      <formula>C22</formula>
    </cfRule>
  </conditionalFormatting>
  <conditionalFormatting sqref="Q54">
    <cfRule type="cellIs" dxfId="10" priority="1" operator="greaterThan">
      <formula>P54</formula>
    </cfRule>
  </conditionalFormatting>
  <dataValidations count="4">
    <dataValidation type="date" operator="greaterThan" allowBlank="1" showInputMessage="1" showErrorMessage="1" prompt="Введите дату в формате ЧЧ.ММ.ГГГГ" sqref="V2">
      <formula1>DATE(96,1,1)</formula1>
    </dataValidation>
    <dataValidation type="whole" operator="greaterThanOrEqual" allowBlank="1" showErrorMessage="1" error="Введите как целое положительное число." sqref="C12:R14 C7:R7">
      <formula1>0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C21:R41 C8:R11 C15:R19 C43:R59">
      <formula1>-1E+28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workbookViewId="0">
      <selection activeCell="A3" sqref="A3:K3"/>
    </sheetView>
  </sheetViews>
  <sheetFormatPr defaultColWidth="9" defaultRowHeight="12.75" x14ac:dyDescent="0.2"/>
  <cols>
    <col min="1" max="1" width="5" style="257" customWidth="1"/>
    <col min="2" max="3" width="9" style="5" customWidth="1"/>
    <col min="4" max="4" width="25.42578125" style="5" customWidth="1"/>
    <col min="5" max="5" width="46.85546875" style="5" customWidth="1"/>
    <col min="6" max="6" width="15.42578125" style="5" bestFit="1" customWidth="1"/>
    <col min="7" max="7" width="9" style="5" customWidth="1"/>
    <col min="8" max="8" width="41.42578125" style="5" customWidth="1"/>
    <col min="9" max="9" width="20" style="5" customWidth="1"/>
    <col min="10" max="10" width="15" style="257" customWidth="1"/>
    <col min="11" max="11" width="15.5703125" style="5" customWidth="1"/>
    <col min="12" max="12" width="9" style="5"/>
    <col min="13" max="13" width="9" style="238"/>
    <col min="14" max="16384" width="9" style="5"/>
  </cols>
  <sheetData>
    <row r="1" spans="1:13" s="6" customFormat="1" ht="15.75" x14ac:dyDescent="0.2">
      <c r="A1" s="395" t="s">
        <v>393</v>
      </c>
      <c r="B1" s="395"/>
      <c r="C1" s="395"/>
      <c r="D1" s="395"/>
      <c r="E1" s="395"/>
      <c r="F1" s="395"/>
      <c r="G1" s="395"/>
      <c r="H1" s="395"/>
      <c r="I1" s="396" t="s">
        <v>394</v>
      </c>
      <c r="J1" s="396"/>
      <c r="K1" s="396"/>
      <c r="M1" s="232"/>
    </row>
    <row r="2" spans="1:13" ht="15.75" x14ac:dyDescent="0.25">
      <c r="A2" s="233"/>
      <c r="B2" s="397" t="s">
        <v>3</v>
      </c>
      <c r="C2" s="397"/>
      <c r="D2" s="397"/>
      <c r="E2" s="234"/>
      <c r="F2" s="234"/>
      <c r="G2" s="234"/>
      <c r="H2" s="234"/>
      <c r="I2" s="235">
        <v>45930</v>
      </c>
      <c r="J2" s="236"/>
      <c r="K2" s="237"/>
    </row>
    <row r="3" spans="1:13" ht="6.75" customHeight="1" x14ac:dyDescent="0.2">
      <c r="A3" s="398"/>
      <c r="B3" s="399"/>
      <c r="C3" s="399"/>
      <c r="D3" s="399"/>
      <c r="E3" s="399"/>
      <c r="F3" s="399"/>
      <c r="G3" s="399"/>
      <c r="H3" s="399"/>
      <c r="I3" s="399"/>
      <c r="J3" s="399"/>
      <c r="K3" s="400"/>
    </row>
    <row r="4" spans="1:13" s="240" customFormat="1" ht="42.75" x14ac:dyDescent="0.2">
      <c r="A4" s="401" t="s">
        <v>5</v>
      </c>
      <c r="B4" s="401" t="s">
        <v>395</v>
      </c>
      <c r="C4" s="401"/>
      <c r="D4" s="401"/>
      <c r="E4" s="401"/>
      <c r="F4" s="401" t="s">
        <v>396</v>
      </c>
      <c r="G4" s="401"/>
      <c r="H4" s="401"/>
      <c r="I4" s="239" t="s">
        <v>397</v>
      </c>
      <c r="J4" s="239" t="s">
        <v>398</v>
      </c>
      <c r="K4" s="239" t="s">
        <v>399</v>
      </c>
      <c r="M4" s="241"/>
    </row>
    <row r="5" spans="1:13" s="240" customFormat="1" ht="14.25" x14ac:dyDescent="0.2">
      <c r="A5" s="401"/>
      <c r="B5" s="401" t="s">
        <v>400</v>
      </c>
      <c r="C5" s="401"/>
      <c r="D5" s="401"/>
      <c r="E5" s="401"/>
      <c r="F5" s="401" t="s">
        <v>401</v>
      </c>
      <c r="G5" s="401"/>
      <c r="H5" s="401"/>
      <c r="I5" s="239" t="s">
        <v>402</v>
      </c>
      <c r="J5" s="239" t="s">
        <v>403</v>
      </c>
      <c r="K5" s="239" t="s">
        <v>404</v>
      </c>
      <c r="M5" s="241"/>
    </row>
    <row r="6" spans="1:13" s="243" customFormat="1" x14ac:dyDescent="0.2">
      <c r="A6" s="242">
        <v>1</v>
      </c>
      <c r="B6" s="368" t="s">
        <v>405</v>
      </c>
      <c r="C6" s="369"/>
      <c r="D6" s="369"/>
      <c r="E6" s="369"/>
      <c r="F6" s="313"/>
      <c r="G6" s="313"/>
      <c r="H6" s="313"/>
      <c r="I6" s="313"/>
      <c r="J6" s="313"/>
      <c r="K6" s="313"/>
      <c r="M6" s="244"/>
    </row>
    <row r="7" spans="1:13" ht="24" customHeight="1" x14ac:dyDescent="0.2">
      <c r="A7" s="358" t="s">
        <v>241</v>
      </c>
      <c r="B7" s="384" t="s">
        <v>406</v>
      </c>
      <c r="C7" s="385"/>
      <c r="D7" s="385"/>
      <c r="E7" s="386"/>
      <c r="F7" s="379" t="s">
        <v>407</v>
      </c>
      <c r="G7" s="380"/>
      <c r="H7" s="381"/>
      <c r="I7" s="382">
        <v>0.16643717020762172</v>
      </c>
      <c r="J7" s="245" t="s">
        <v>408</v>
      </c>
      <c r="K7" s="327" t="s">
        <v>486</v>
      </c>
    </row>
    <row r="8" spans="1:13" x14ac:dyDescent="0.2">
      <c r="A8" s="359"/>
      <c r="B8" s="373"/>
      <c r="C8" s="374"/>
      <c r="D8" s="374"/>
      <c r="E8" s="375"/>
      <c r="F8" s="384" t="s">
        <v>409</v>
      </c>
      <c r="G8" s="393"/>
      <c r="H8" s="394"/>
      <c r="I8" s="383"/>
      <c r="J8" s="246">
        <v>0.13</v>
      </c>
      <c r="K8" s="328"/>
    </row>
    <row r="9" spans="1:13" x14ac:dyDescent="0.2">
      <c r="A9" s="358" t="s">
        <v>251</v>
      </c>
      <c r="B9" s="384" t="s">
        <v>410</v>
      </c>
      <c r="C9" s="385"/>
      <c r="D9" s="385"/>
      <c r="E9" s="386"/>
      <c r="F9" s="376" t="s">
        <v>411</v>
      </c>
      <c r="G9" s="377"/>
      <c r="H9" s="378"/>
      <c r="I9" s="382">
        <v>0.12578503370142249</v>
      </c>
      <c r="J9" s="245" t="s">
        <v>408</v>
      </c>
      <c r="K9" s="327" t="s">
        <v>486</v>
      </c>
    </row>
    <row r="10" spans="1:13" x14ac:dyDescent="0.2">
      <c r="A10" s="359"/>
      <c r="B10" s="387"/>
      <c r="C10" s="388"/>
      <c r="D10" s="388"/>
      <c r="E10" s="389"/>
      <c r="F10" s="390" t="s">
        <v>409</v>
      </c>
      <c r="G10" s="391"/>
      <c r="H10" s="392"/>
      <c r="I10" s="383"/>
      <c r="J10" s="246">
        <v>0.1</v>
      </c>
      <c r="K10" s="328"/>
    </row>
    <row r="11" spans="1:13" ht="12.75" customHeight="1" x14ac:dyDescent="0.2">
      <c r="A11" s="358" t="s">
        <v>256</v>
      </c>
      <c r="B11" s="370" t="s">
        <v>412</v>
      </c>
      <c r="C11" s="371"/>
      <c r="D11" s="371"/>
      <c r="E11" s="372"/>
      <c r="F11" s="376" t="s">
        <v>413</v>
      </c>
      <c r="G11" s="377"/>
      <c r="H11" s="378"/>
      <c r="I11" s="382">
        <v>0.12578503370142249</v>
      </c>
      <c r="J11" s="245" t="s">
        <v>408</v>
      </c>
      <c r="K11" s="327" t="s">
        <v>486</v>
      </c>
    </row>
    <row r="12" spans="1:13" ht="24.75" customHeight="1" x14ac:dyDescent="0.2">
      <c r="A12" s="359"/>
      <c r="B12" s="373"/>
      <c r="C12" s="374"/>
      <c r="D12" s="374"/>
      <c r="E12" s="375"/>
      <c r="F12" s="379" t="s">
        <v>409</v>
      </c>
      <c r="G12" s="380"/>
      <c r="H12" s="381"/>
      <c r="I12" s="383"/>
      <c r="J12" s="246">
        <v>0.08</v>
      </c>
      <c r="K12" s="328"/>
    </row>
    <row r="13" spans="1:13" x14ac:dyDescent="0.2">
      <c r="A13" s="358" t="s">
        <v>265</v>
      </c>
      <c r="B13" s="370" t="s">
        <v>414</v>
      </c>
      <c r="C13" s="371"/>
      <c r="D13" s="371"/>
      <c r="E13" s="372"/>
      <c r="F13" s="329" t="s">
        <v>411</v>
      </c>
      <c r="G13" s="330"/>
      <c r="H13" s="331"/>
      <c r="I13" s="382">
        <v>0.11811594402990482</v>
      </c>
      <c r="J13" s="245" t="s">
        <v>408</v>
      </c>
      <c r="K13" s="327" t="s">
        <v>486</v>
      </c>
    </row>
    <row r="14" spans="1:13" ht="24.75" customHeight="1" x14ac:dyDescent="0.2">
      <c r="A14" s="359"/>
      <c r="B14" s="373"/>
      <c r="C14" s="374"/>
      <c r="D14" s="374"/>
      <c r="E14" s="375"/>
      <c r="F14" s="379" t="s">
        <v>415</v>
      </c>
      <c r="G14" s="380"/>
      <c r="H14" s="381"/>
      <c r="I14" s="383"/>
      <c r="J14" s="246">
        <v>0.06</v>
      </c>
      <c r="K14" s="328"/>
    </row>
    <row r="15" spans="1:13" s="243" customFormat="1" x14ac:dyDescent="0.2">
      <c r="A15" s="141">
        <v>2</v>
      </c>
      <c r="B15" s="368" t="s">
        <v>416</v>
      </c>
      <c r="C15" s="369"/>
      <c r="D15" s="369"/>
      <c r="E15" s="369"/>
      <c r="F15" s="313"/>
      <c r="G15" s="313"/>
      <c r="H15" s="313"/>
      <c r="I15" s="313"/>
      <c r="J15" s="313"/>
      <c r="K15" s="313"/>
      <c r="M15" s="244"/>
    </row>
    <row r="16" spans="1:13" s="243" customFormat="1" ht="12.75" customHeight="1" x14ac:dyDescent="0.2">
      <c r="A16" s="358" t="s">
        <v>157</v>
      </c>
      <c r="B16" s="370" t="s">
        <v>417</v>
      </c>
      <c r="C16" s="371"/>
      <c r="D16" s="371"/>
      <c r="E16" s="372"/>
      <c r="F16" s="376" t="s">
        <v>418</v>
      </c>
      <c r="G16" s="377"/>
      <c r="H16" s="378"/>
      <c r="I16" s="337">
        <v>0.23870261571765611</v>
      </c>
      <c r="J16" s="245" t="s">
        <v>408</v>
      </c>
      <c r="K16" s="327" t="s">
        <v>486</v>
      </c>
      <c r="M16" s="244"/>
    </row>
    <row r="17" spans="1:13" s="243" customFormat="1" x14ac:dyDescent="0.2">
      <c r="A17" s="359"/>
      <c r="B17" s="373"/>
      <c r="C17" s="374"/>
      <c r="D17" s="374"/>
      <c r="E17" s="375"/>
      <c r="F17" s="379" t="s">
        <v>74</v>
      </c>
      <c r="G17" s="380"/>
      <c r="H17" s="381"/>
      <c r="I17" s="344"/>
      <c r="J17" s="246">
        <v>0.1</v>
      </c>
      <c r="K17" s="328"/>
      <c r="M17" s="244"/>
    </row>
    <row r="18" spans="1:13" s="6" customFormat="1" ht="15.75" customHeight="1" x14ac:dyDescent="0.2">
      <c r="A18" s="314" t="s">
        <v>419</v>
      </c>
      <c r="B18" s="351" t="s">
        <v>420</v>
      </c>
      <c r="C18" s="352"/>
      <c r="D18" s="352"/>
      <c r="E18" s="247" t="s">
        <v>7</v>
      </c>
      <c r="F18" s="365" t="s">
        <v>418</v>
      </c>
      <c r="G18" s="317"/>
      <c r="H18" s="318"/>
      <c r="I18" s="248">
        <v>1.608469223670886</v>
      </c>
      <c r="J18" s="366" t="s">
        <v>408</v>
      </c>
      <c r="K18" s="248" t="s">
        <v>486</v>
      </c>
      <c r="M18" s="232"/>
    </row>
    <row r="19" spans="1:13" s="6" customFormat="1" ht="15.75" customHeight="1" x14ac:dyDescent="0.2">
      <c r="A19" s="362"/>
      <c r="B19" s="363"/>
      <c r="C19" s="349"/>
      <c r="D19" s="349"/>
      <c r="E19" s="249" t="s">
        <v>147</v>
      </c>
      <c r="F19" s="319"/>
      <c r="G19" s="320"/>
      <c r="H19" s="321"/>
      <c r="I19" s="248">
        <v>1.6674506222271408</v>
      </c>
      <c r="J19" s="367"/>
      <c r="K19" s="248" t="s">
        <v>486</v>
      </c>
      <c r="M19" s="232"/>
    </row>
    <row r="20" spans="1:13" s="6" customFormat="1" ht="15.75" customHeight="1" x14ac:dyDescent="0.2">
      <c r="A20" s="315"/>
      <c r="B20" s="334"/>
      <c r="C20" s="364"/>
      <c r="D20" s="364"/>
      <c r="E20" s="249" t="s">
        <v>421</v>
      </c>
      <c r="F20" s="333" t="s">
        <v>422</v>
      </c>
      <c r="G20" s="333"/>
      <c r="H20" s="333"/>
      <c r="I20" s="248">
        <v>1.4861770504453309</v>
      </c>
      <c r="J20" s="251">
        <v>1</v>
      </c>
      <c r="K20" s="248" t="s">
        <v>486</v>
      </c>
      <c r="M20" s="232"/>
    </row>
    <row r="21" spans="1:13" s="6" customFormat="1" ht="15" customHeight="1" x14ac:dyDescent="0.2">
      <c r="A21" s="314" t="s">
        <v>423</v>
      </c>
      <c r="B21" s="351" t="s">
        <v>424</v>
      </c>
      <c r="C21" s="352"/>
      <c r="D21" s="352"/>
      <c r="E21" s="247" t="s">
        <v>7</v>
      </c>
      <c r="F21" s="365" t="s">
        <v>425</v>
      </c>
      <c r="G21" s="317"/>
      <c r="H21" s="318"/>
      <c r="I21" s="248">
        <v>1.145228161698445</v>
      </c>
      <c r="J21" s="366" t="s">
        <v>408</v>
      </c>
      <c r="K21" s="248" t="s">
        <v>486</v>
      </c>
      <c r="M21" s="232"/>
    </row>
    <row r="22" spans="1:13" s="6" customFormat="1" ht="15" customHeight="1" x14ac:dyDescent="0.2">
      <c r="A22" s="362"/>
      <c r="B22" s="363"/>
      <c r="C22" s="349"/>
      <c r="D22" s="349"/>
      <c r="E22" s="249" t="s">
        <v>147</v>
      </c>
      <c r="F22" s="319"/>
      <c r="G22" s="320"/>
      <c r="H22" s="321"/>
      <c r="I22" s="248">
        <v>1.1800560888545084</v>
      </c>
      <c r="J22" s="367"/>
      <c r="K22" s="248" t="s">
        <v>486</v>
      </c>
      <c r="M22" s="232"/>
    </row>
    <row r="23" spans="1:13" s="6" customFormat="1" ht="15" customHeight="1" x14ac:dyDescent="0.2">
      <c r="A23" s="315"/>
      <c r="B23" s="334"/>
      <c r="C23" s="364"/>
      <c r="D23" s="364"/>
      <c r="E23" s="249" t="s">
        <v>421</v>
      </c>
      <c r="F23" s="333" t="s">
        <v>426</v>
      </c>
      <c r="G23" s="333"/>
      <c r="H23" s="333"/>
      <c r="I23" s="248">
        <v>1.0750592209761187</v>
      </c>
      <c r="J23" s="252">
        <v>1</v>
      </c>
      <c r="K23" s="248" t="s">
        <v>486</v>
      </c>
      <c r="M23" s="232"/>
    </row>
    <row r="24" spans="1:13" s="243" customFormat="1" x14ac:dyDescent="0.2">
      <c r="A24" s="141">
        <v>3</v>
      </c>
      <c r="B24" s="357" t="s">
        <v>427</v>
      </c>
      <c r="C24" s="312"/>
      <c r="D24" s="312"/>
      <c r="E24" s="312"/>
      <c r="F24" s="313"/>
      <c r="G24" s="313"/>
      <c r="H24" s="313"/>
      <c r="I24" s="313"/>
      <c r="J24" s="313"/>
      <c r="K24" s="313"/>
      <c r="M24" s="244"/>
    </row>
    <row r="25" spans="1:13" ht="24" customHeight="1" x14ac:dyDescent="0.2">
      <c r="A25" s="358" t="s">
        <v>13</v>
      </c>
      <c r="B25" s="351" t="s">
        <v>428</v>
      </c>
      <c r="C25" s="352"/>
      <c r="D25" s="352"/>
      <c r="E25" s="353"/>
      <c r="F25" s="354" t="s">
        <v>429</v>
      </c>
      <c r="G25" s="355"/>
      <c r="H25" s="356"/>
      <c r="I25" s="337">
        <v>0.15633101298405522</v>
      </c>
      <c r="J25" s="253" t="s">
        <v>430</v>
      </c>
      <c r="K25" s="337" t="s">
        <v>486</v>
      </c>
    </row>
    <row r="26" spans="1:13" x14ac:dyDescent="0.2">
      <c r="A26" s="359"/>
      <c r="B26" s="360"/>
      <c r="C26" s="340"/>
      <c r="D26" s="340"/>
      <c r="E26" s="341"/>
      <c r="F26" s="329" t="s">
        <v>411</v>
      </c>
      <c r="G26" s="330"/>
      <c r="H26" s="331"/>
      <c r="I26" s="344"/>
      <c r="J26" s="251">
        <v>0.25</v>
      </c>
      <c r="K26" s="361"/>
    </row>
    <row r="27" spans="1:13" s="6" customFormat="1" ht="28.5" customHeight="1" x14ac:dyDescent="0.2">
      <c r="A27" s="314" t="s">
        <v>15</v>
      </c>
      <c r="B27" s="316" t="s">
        <v>431</v>
      </c>
      <c r="C27" s="352"/>
      <c r="D27" s="352"/>
      <c r="E27" s="353"/>
      <c r="F27" s="322" t="s">
        <v>432</v>
      </c>
      <c r="G27" s="323"/>
      <c r="H27" s="324"/>
      <c r="I27" s="325">
        <v>3.0315401963389652E-2</v>
      </c>
      <c r="J27" s="253" t="s">
        <v>430</v>
      </c>
      <c r="K27" s="327" t="s">
        <v>486</v>
      </c>
      <c r="M27" s="232" t="s">
        <v>433</v>
      </c>
    </row>
    <row r="28" spans="1:13" s="6" customFormat="1" x14ac:dyDescent="0.2">
      <c r="A28" s="315"/>
      <c r="B28" s="319"/>
      <c r="C28" s="320"/>
      <c r="D28" s="320"/>
      <c r="E28" s="321"/>
      <c r="F28" s="329" t="s">
        <v>411</v>
      </c>
      <c r="G28" s="330"/>
      <c r="H28" s="331"/>
      <c r="I28" s="326"/>
      <c r="J28" s="251">
        <v>0.25</v>
      </c>
      <c r="K28" s="328"/>
      <c r="M28" s="232"/>
    </row>
    <row r="29" spans="1:13" s="6" customFormat="1" ht="36" customHeight="1" x14ac:dyDescent="0.2">
      <c r="A29" s="314" t="s">
        <v>163</v>
      </c>
      <c r="B29" s="351" t="s">
        <v>434</v>
      </c>
      <c r="C29" s="352"/>
      <c r="D29" s="352"/>
      <c r="E29" s="353"/>
      <c r="F29" s="354" t="s">
        <v>435</v>
      </c>
      <c r="G29" s="355"/>
      <c r="H29" s="356"/>
      <c r="I29" s="325">
        <v>0</v>
      </c>
      <c r="J29" s="253" t="s">
        <v>430</v>
      </c>
      <c r="K29" s="327" t="s">
        <v>486</v>
      </c>
      <c r="M29" s="232" t="s">
        <v>433</v>
      </c>
    </row>
    <row r="30" spans="1:13" s="6" customFormat="1" x14ac:dyDescent="0.2">
      <c r="A30" s="315"/>
      <c r="B30" s="319"/>
      <c r="C30" s="320"/>
      <c r="D30" s="320"/>
      <c r="E30" s="321"/>
      <c r="F30" s="329" t="s">
        <v>411</v>
      </c>
      <c r="G30" s="330"/>
      <c r="H30" s="331"/>
      <c r="I30" s="326"/>
      <c r="J30" s="251">
        <v>0.05</v>
      </c>
      <c r="K30" s="328"/>
      <c r="M30" s="232"/>
    </row>
    <row r="31" spans="1:13" s="6" customFormat="1" ht="14.25" customHeight="1" x14ac:dyDescent="0.2">
      <c r="A31" s="314" t="s">
        <v>167</v>
      </c>
      <c r="B31" s="348" t="s">
        <v>436</v>
      </c>
      <c r="C31" s="349"/>
      <c r="D31" s="349"/>
      <c r="E31" s="350"/>
      <c r="F31" s="345" t="s">
        <v>437</v>
      </c>
      <c r="G31" s="346"/>
      <c r="H31" s="347"/>
      <c r="I31" s="337">
        <v>0.3674503747973108</v>
      </c>
      <c r="J31" s="252" t="s">
        <v>430</v>
      </c>
      <c r="K31" s="327" t="s">
        <v>486</v>
      </c>
      <c r="M31" s="232"/>
    </row>
    <row r="32" spans="1:13" s="6" customFormat="1" x14ac:dyDescent="0.2">
      <c r="A32" s="315"/>
      <c r="B32" s="319"/>
      <c r="C32" s="320"/>
      <c r="D32" s="320"/>
      <c r="E32" s="321"/>
      <c r="F32" s="329" t="s">
        <v>411</v>
      </c>
      <c r="G32" s="330"/>
      <c r="H32" s="331"/>
      <c r="I32" s="344"/>
      <c r="J32" s="252">
        <v>5</v>
      </c>
      <c r="K32" s="328"/>
      <c r="M32" s="232"/>
    </row>
    <row r="33" spans="1:30" s="254" customFormat="1" x14ac:dyDescent="0.2">
      <c r="A33" s="150">
        <v>4</v>
      </c>
      <c r="B33" s="311" t="s">
        <v>438</v>
      </c>
      <c r="C33" s="312"/>
      <c r="D33" s="312"/>
      <c r="E33" s="312"/>
      <c r="F33" s="313"/>
      <c r="G33" s="313"/>
      <c r="H33" s="313"/>
      <c r="I33" s="313"/>
      <c r="J33" s="313"/>
      <c r="K33" s="313"/>
      <c r="M33" s="255"/>
    </row>
    <row r="34" spans="1:30" s="6" customFormat="1" ht="29.25" customHeight="1" x14ac:dyDescent="0.2">
      <c r="A34" s="314" t="s">
        <v>18</v>
      </c>
      <c r="B34" s="339" t="s">
        <v>439</v>
      </c>
      <c r="C34" s="317"/>
      <c r="D34" s="317"/>
      <c r="E34" s="318"/>
      <c r="F34" s="322" t="s">
        <v>439</v>
      </c>
      <c r="G34" s="323"/>
      <c r="H34" s="324"/>
      <c r="I34" s="325">
        <v>8.1035435935700416E-3</v>
      </c>
      <c r="J34" s="253" t="s">
        <v>430</v>
      </c>
      <c r="K34" s="327" t="s">
        <v>486</v>
      </c>
      <c r="M34" s="232" t="s">
        <v>433</v>
      </c>
    </row>
    <row r="35" spans="1:30" s="6" customFormat="1" x14ac:dyDescent="0.2">
      <c r="A35" s="315"/>
      <c r="B35" s="340"/>
      <c r="C35" s="340"/>
      <c r="D35" s="340"/>
      <c r="E35" s="341"/>
      <c r="F35" s="329" t="s">
        <v>411</v>
      </c>
      <c r="G35" s="330"/>
      <c r="H35" s="331"/>
      <c r="I35" s="326"/>
      <c r="J35" s="251">
        <v>0.15</v>
      </c>
      <c r="K35" s="328"/>
      <c r="M35" s="232"/>
    </row>
    <row r="36" spans="1:30" s="6" customFormat="1" ht="36" customHeight="1" x14ac:dyDescent="0.2">
      <c r="A36" s="314" t="s">
        <v>20</v>
      </c>
      <c r="B36" s="339" t="s">
        <v>440</v>
      </c>
      <c r="C36" s="317"/>
      <c r="D36" s="317"/>
      <c r="E36" s="318"/>
      <c r="F36" s="322" t="s">
        <v>440</v>
      </c>
      <c r="G36" s="342"/>
      <c r="H36" s="343"/>
      <c r="I36" s="337">
        <v>7.6197489943287247E-2</v>
      </c>
      <c r="J36" s="252" t="s">
        <v>430</v>
      </c>
      <c r="K36" s="327" t="s">
        <v>486</v>
      </c>
      <c r="M36" s="232"/>
    </row>
    <row r="37" spans="1:30" s="6" customFormat="1" x14ac:dyDescent="0.2">
      <c r="A37" s="315"/>
      <c r="B37" s="340"/>
      <c r="C37" s="340"/>
      <c r="D37" s="340"/>
      <c r="E37" s="341"/>
      <c r="F37" s="345" t="s">
        <v>411</v>
      </c>
      <c r="G37" s="346"/>
      <c r="H37" s="347"/>
      <c r="I37" s="344"/>
      <c r="J37" s="252">
        <v>0.5</v>
      </c>
      <c r="K37" s="328"/>
      <c r="M37" s="232"/>
    </row>
    <row r="38" spans="1:30" s="254" customFormat="1" x14ac:dyDescent="0.2">
      <c r="A38" s="150">
        <v>5</v>
      </c>
      <c r="B38" s="311" t="s">
        <v>441</v>
      </c>
      <c r="C38" s="312"/>
      <c r="D38" s="312"/>
      <c r="E38" s="312"/>
      <c r="F38" s="313"/>
      <c r="G38" s="313"/>
      <c r="H38" s="313"/>
      <c r="I38" s="313"/>
      <c r="J38" s="313"/>
      <c r="K38" s="313"/>
      <c r="M38" s="255"/>
    </row>
    <row r="39" spans="1:30" s="6" customFormat="1" ht="23.25" customHeight="1" x14ac:dyDescent="0.2">
      <c r="A39" s="314" t="s">
        <v>442</v>
      </c>
      <c r="B39" s="332" t="s">
        <v>443</v>
      </c>
      <c r="C39" s="333"/>
      <c r="D39" s="333"/>
      <c r="E39" s="333"/>
      <c r="F39" s="322" t="s">
        <v>444</v>
      </c>
      <c r="G39" s="323"/>
      <c r="H39" s="324"/>
      <c r="I39" s="337">
        <v>4.8287719707108913E-2</v>
      </c>
      <c r="J39" s="253" t="s">
        <v>430</v>
      </c>
      <c r="K39" s="327" t="s">
        <v>486</v>
      </c>
      <c r="M39" s="232"/>
    </row>
    <row r="40" spans="1:30" s="6" customFormat="1" x14ac:dyDescent="0.2">
      <c r="A40" s="315"/>
      <c r="B40" s="333"/>
      <c r="C40" s="333"/>
      <c r="D40" s="333"/>
      <c r="E40" s="333"/>
      <c r="F40" s="329" t="s">
        <v>411</v>
      </c>
      <c r="G40" s="330"/>
      <c r="H40" s="331"/>
      <c r="I40" s="338"/>
      <c r="J40" s="251">
        <v>0.25</v>
      </c>
      <c r="K40" s="328"/>
      <c r="M40" s="232"/>
    </row>
    <row r="41" spans="1:30" s="6" customFormat="1" x14ac:dyDescent="0.2">
      <c r="A41" s="314" t="s">
        <v>445</v>
      </c>
      <c r="B41" s="332" t="s">
        <v>446</v>
      </c>
      <c r="C41" s="333"/>
      <c r="D41" s="333"/>
      <c r="E41" s="333"/>
      <c r="F41" s="334" t="s">
        <v>447</v>
      </c>
      <c r="G41" s="335"/>
      <c r="H41" s="336"/>
      <c r="I41" s="337">
        <v>0.12866235631815237</v>
      </c>
      <c r="J41" s="252" t="s">
        <v>430</v>
      </c>
      <c r="K41" s="327" t="s">
        <v>486</v>
      </c>
      <c r="M41" s="232"/>
    </row>
    <row r="42" spans="1:30" s="6" customFormat="1" x14ac:dyDescent="0.2">
      <c r="A42" s="315"/>
      <c r="B42" s="333"/>
      <c r="C42" s="333"/>
      <c r="D42" s="333"/>
      <c r="E42" s="333"/>
      <c r="F42" s="329" t="s">
        <v>411</v>
      </c>
      <c r="G42" s="330"/>
      <c r="H42" s="331"/>
      <c r="I42" s="338"/>
      <c r="J42" s="252">
        <v>0.5</v>
      </c>
      <c r="K42" s="328"/>
      <c r="M42" s="232"/>
    </row>
    <row r="43" spans="1:30" s="254" customFormat="1" x14ac:dyDescent="0.2">
      <c r="A43" s="150">
        <v>6</v>
      </c>
      <c r="B43" s="311" t="s">
        <v>448</v>
      </c>
      <c r="C43" s="312"/>
      <c r="D43" s="312"/>
      <c r="E43" s="312"/>
      <c r="F43" s="313"/>
      <c r="G43" s="313"/>
      <c r="H43" s="313"/>
      <c r="I43" s="313"/>
      <c r="J43" s="313"/>
      <c r="K43" s="313"/>
      <c r="M43" s="255"/>
    </row>
    <row r="44" spans="1:30" s="6" customFormat="1" x14ac:dyDescent="0.2">
      <c r="A44" s="314" t="s">
        <v>449</v>
      </c>
      <c r="B44" s="316" t="s">
        <v>450</v>
      </c>
      <c r="C44" s="317"/>
      <c r="D44" s="317"/>
      <c r="E44" s="318"/>
      <c r="F44" s="322" t="s">
        <v>450</v>
      </c>
      <c r="G44" s="323"/>
      <c r="H44" s="324"/>
      <c r="I44" s="325">
        <v>0.36200344426242337</v>
      </c>
      <c r="J44" s="252" t="s">
        <v>430</v>
      </c>
      <c r="K44" s="327" t="s">
        <v>486</v>
      </c>
      <c r="M44" s="232" t="s">
        <v>433</v>
      </c>
    </row>
    <row r="45" spans="1:30" s="6" customFormat="1" x14ac:dyDescent="0.2">
      <c r="A45" s="315"/>
      <c r="B45" s="319"/>
      <c r="C45" s="320"/>
      <c r="D45" s="320"/>
      <c r="E45" s="321"/>
      <c r="F45" s="329" t="s">
        <v>411</v>
      </c>
      <c r="G45" s="330"/>
      <c r="H45" s="331"/>
      <c r="I45" s="326"/>
      <c r="J45" s="251">
        <v>1</v>
      </c>
      <c r="K45" s="328"/>
      <c r="M45" s="232"/>
    </row>
    <row r="46" spans="1:30" s="6" customFormat="1" x14ac:dyDescent="0.2">
      <c r="A46" s="256"/>
      <c r="J46" s="256"/>
      <c r="M46" s="232"/>
    </row>
    <row r="47" spans="1:30" ht="15" customHeight="1" x14ac:dyDescent="0.2">
      <c r="A47" s="16"/>
      <c r="B47" s="53" t="s">
        <v>129</v>
      </c>
      <c r="C47" s="16"/>
      <c r="D47" s="16"/>
      <c r="E47" s="16"/>
      <c r="F47" s="15"/>
      <c r="G47" s="15"/>
      <c r="H47" s="15"/>
      <c r="I47" s="15"/>
      <c r="J47" s="15"/>
      <c r="K47" s="15"/>
      <c r="L47" s="15"/>
      <c r="M47" s="15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ht="11.25" customHeight="1" x14ac:dyDescent="0.2">
      <c r="A48" s="16"/>
      <c r="B48" s="53"/>
      <c r="C48" s="16"/>
      <c r="D48" s="16"/>
      <c r="E48" s="16"/>
      <c r="F48" s="15"/>
      <c r="G48" s="15"/>
      <c r="H48" s="15"/>
      <c r="I48" s="15"/>
      <c r="J48" s="15"/>
      <c r="K48" s="15"/>
      <c r="L48" s="15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ht="15" customHeight="1" x14ac:dyDescent="0.2">
      <c r="A49" s="16"/>
      <c r="B49" s="53" t="s">
        <v>130</v>
      </c>
      <c r="C49" s="16"/>
      <c r="D49" s="16"/>
      <c r="E49" s="16"/>
      <c r="F49" s="15"/>
      <c r="G49" s="15"/>
      <c r="H49" s="15"/>
      <c r="I49" s="15"/>
      <c r="J49" s="15"/>
      <c r="K49" s="15"/>
      <c r="L49" s="15"/>
      <c r="M49" s="15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ht="12.75" customHeight="1" x14ac:dyDescent="0.2"/>
    <row r="51" spans="1:30" ht="16.5" customHeight="1" x14ac:dyDescent="0.2"/>
    <row r="52" spans="1:30" ht="27" customHeight="1" x14ac:dyDescent="0.2"/>
  </sheetData>
  <mergeCells count="115"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</mergeCells>
  <dataValidations count="2"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34:I35 I25 I27:I30"/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16:I23 I7:I14 I39:I42 I31:I32 I44:I45 I36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>
      <selection activeCell="C3" sqref="C3"/>
    </sheetView>
  </sheetViews>
  <sheetFormatPr defaultRowHeight="12.75" x14ac:dyDescent="0.2"/>
  <cols>
    <col min="1" max="1" width="6" style="136" customWidth="1"/>
    <col min="2" max="2" width="71.85546875" style="287" customWidth="1"/>
    <col min="3" max="3" width="19.28515625" style="136" customWidth="1"/>
    <col min="4" max="16384" width="9.140625" style="136"/>
  </cols>
  <sheetData>
    <row r="1" spans="1:5" s="133" customFormat="1" ht="15.75" x14ac:dyDescent="0.2">
      <c r="B1" s="258" t="s">
        <v>451</v>
      </c>
      <c r="C1" s="259" t="s">
        <v>452</v>
      </c>
    </row>
    <row r="2" spans="1:5" s="133" customFormat="1" ht="18.75" x14ac:dyDescent="0.2">
      <c r="A2" s="260"/>
      <c r="B2" s="260" t="s">
        <v>3</v>
      </c>
      <c r="C2" s="261">
        <v>45930</v>
      </c>
    </row>
    <row r="3" spans="1:5" s="133" customFormat="1" x14ac:dyDescent="0.2">
      <c r="A3" s="262">
        <v>1</v>
      </c>
      <c r="B3" s="263" t="s">
        <v>453</v>
      </c>
      <c r="C3" s="264"/>
    </row>
    <row r="4" spans="1:5" s="267" customFormat="1" x14ac:dyDescent="0.2">
      <c r="A4" s="265" t="s">
        <v>454</v>
      </c>
      <c r="B4" s="266" t="s">
        <v>455</v>
      </c>
      <c r="C4" s="264">
        <v>3707</v>
      </c>
    </row>
    <row r="5" spans="1:5" s="267" customFormat="1" x14ac:dyDescent="0.2">
      <c r="A5" s="265" t="s">
        <v>456</v>
      </c>
      <c r="B5" s="266" t="s">
        <v>457</v>
      </c>
      <c r="C5" s="264">
        <v>3690</v>
      </c>
    </row>
    <row r="6" spans="1:5" s="133" customFormat="1" ht="25.5" x14ac:dyDescent="0.2">
      <c r="A6" s="262">
        <v>2</v>
      </c>
      <c r="B6" s="263" t="s">
        <v>458</v>
      </c>
      <c r="C6" s="264">
        <v>171</v>
      </c>
    </row>
    <row r="7" spans="1:5" s="133" customFormat="1" x14ac:dyDescent="0.2">
      <c r="A7" s="262"/>
      <c r="B7" s="268" t="s">
        <v>459</v>
      </c>
      <c r="C7" s="269"/>
    </row>
    <row r="8" spans="1:5" s="267" customFormat="1" x14ac:dyDescent="0.2">
      <c r="A8" s="265" t="s">
        <v>454</v>
      </c>
      <c r="B8" s="266" t="s">
        <v>460</v>
      </c>
      <c r="C8" s="264">
        <v>16</v>
      </c>
    </row>
    <row r="9" spans="1:5" s="267" customFormat="1" x14ac:dyDescent="0.2">
      <c r="A9" s="265" t="s">
        <v>456</v>
      </c>
      <c r="B9" s="266" t="s">
        <v>461</v>
      </c>
      <c r="C9" s="264">
        <v>14</v>
      </c>
    </row>
    <row r="10" spans="1:5" s="267" customFormat="1" x14ac:dyDescent="0.2">
      <c r="A10" s="265" t="s">
        <v>462</v>
      </c>
      <c r="B10" s="266" t="s">
        <v>463</v>
      </c>
      <c r="C10" s="264">
        <v>83</v>
      </c>
    </row>
    <row r="11" spans="1:5" s="273" customFormat="1" x14ac:dyDescent="0.2">
      <c r="A11" s="270" t="s">
        <v>464</v>
      </c>
      <c r="B11" s="271" t="s">
        <v>465</v>
      </c>
      <c r="C11" s="272">
        <v>58</v>
      </c>
    </row>
    <row r="12" spans="1:5" s="155" customFormat="1" x14ac:dyDescent="0.2">
      <c r="A12" s="274">
        <v>3</v>
      </c>
      <c r="B12" s="275" t="s">
        <v>466</v>
      </c>
      <c r="C12" s="276">
        <v>3074641</v>
      </c>
    </row>
    <row r="13" spans="1:5" s="155" customFormat="1" x14ac:dyDescent="0.2">
      <c r="A13" s="277"/>
      <c r="B13" s="278" t="s">
        <v>459</v>
      </c>
      <c r="C13" s="279"/>
    </row>
    <row r="14" spans="1:5" s="273" customFormat="1" x14ac:dyDescent="0.2">
      <c r="A14" s="280" t="s">
        <v>454</v>
      </c>
      <c r="B14" s="278" t="s">
        <v>467</v>
      </c>
      <c r="C14" s="272">
        <v>2944036</v>
      </c>
    </row>
    <row r="15" spans="1:5" s="273" customFormat="1" x14ac:dyDescent="0.2">
      <c r="A15" s="280" t="s">
        <v>456</v>
      </c>
      <c r="B15" s="278" t="s">
        <v>468</v>
      </c>
      <c r="C15" s="272">
        <v>76816</v>
      </c>
    </row>
    <row r="16" spans="1:5" s="273" customFormat="1" x14ac:dyDescent="0.2">
      <c r="A16" s="280" t="s">
        <v>462</v>
      </c>
      <c r="B16" s="278" t="s">
        <v>469</v>
      </c>
      <c r="C16" s="281">
        <v>53789</v>
      </c>
      <c r="E16" s="273" t="s">
        <v>470</v>
      </c>
    </row>
    <row r="17" spans="1:30" s="273" customFormat="1" x14ac:dyDescent="0.2">
      <c r="A17" s="280"/>
      <c r="B17" s="278" t="s">
        <v>471</v>
      </c>
      <c r="C17" s="272" t="s">
        <v>487</v>
      </c>
      <c r="E17" s="273" t="s">
        <v>472</v>
      </c>
    </row>
    <row r="18" spans="1:30" s="273" customFormat="1" x14ac:dyDescent="0.2">
      <c r="A18" s="280" t="s">
        <v>473</v>
      </c>
      <c r="B18" s="282" t="s">
        <v>474</v>
      </c>
      <c r="C18" s="272">
        <v>192</v>
      </c>
    </row>
    <row r="19" spans="1:30" s="273" customFormat="1" x14ac:dyDescent="0.2">
      <c r="A19" s="280" t="s">
        <v>473</v>
      </c>
      <c r="B19" s="282" t="s">
        <v>475</v>
      </c>
      <c r="C19" s="272">
        <v>183</v>
      </c>
    </row>
    <row r="20" spans="1:30" s="273" customFormat="1" x14ac:dyDescent="0.2">
      <c r="A20" s="280" t="s">
        <v>473</v>
      </c>
      <c r="B20" s="282" t="s">
        <v>476</v>
      </c>
      <c r="C20" s="272">
        <v>309</v>
      </c>
    </row>
    <row r="21" spans="1:30" s="273" customFormat="1" x14ac:dyDescent="0.2">
      <c r="A21" s="280" t="s">
        <v>473</v>
      </c>
      <c r="B21" s="282" t="s">
        <v>477</v>
      </c>
      <c r="C21" s="272">
        <v>0</v>
      </c>
    </row>
    <row r="22" spans="1:30" s="273" customFormat="1" x14ac:dyDescent="0.2">
      <c r="A22" s="280" t="s">
        <v>473</v>
      </c>
      <c r="B22" s="282" t="s">
        <v>478</v>
      </c>
      <c r="C22" s="272">
        <v>53105</v>
      </c>
    </row>
    <row r="23" spans="1:30" s="133" customFormat="1" x14ac:dyDescent="0.2">
      <c r="A23" s="283">
        <v>4</v>
      </c>
      <c r="B23" s="284" t="s">
        <v>479</v>
      </c>
      <c r="C23" s="285"/>
    </row>
    <row r="24" spans="1:30" s="273" customFormat="1" x14ac:dyDescent="0.2">
      <c r="A24" s="280" t="s">
        <v>454</v>
      </c>
      <c r="B24" s="278" t="s">
        <v>480</v>
      </c>
      <c r="C24" s="285" t="s">
        <v>481</v>
      </c>
    </row>
    <row r="25" spans="1:30" s="273" customFormat="1" x14ac:dyDescent="0.2">
      <c r="A25" s="280" t="s">
        <v>456</v>
      </c>
      <c r="B25" s="278" t="s">
        <v>482</v>
      </c>
      <c r="C25" s="264" t="s">
        <v>483</v>
      </c>
    </row>
    <row r="26" spans="1:30" s="133" customFormat="1" ht="12" customHeight="1" x14ac:dyDescent="0.2">
      <c r="B26" s="182"/>
    </row>
    <row r="27" spans="1:30" s="5" customFormat="1" ht="15" customHeight="1" x14ac:dyDescent="0.2">
      <c r="A27" s="16"/>
      <c r="B27" s="53" t="s">
        <v>129</v>
      </c>
      <c r="C27" s="16"/>
      <c r="D27" s="16"/>
      <c r="E27" s="16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s="5" customFormat="1" ht="11.25" customHeight="1" x14ac:dyDescent="0.2">
      <c r="A28" s="16"/>
      <c r="B28" s="53"/>
      <c r="C28" s="16"/>
      <c r="D28" s="16"/>
      <c r="E28" s="16"/>
      <c r="F28" s="15"/>
      <c r="G28" s="15"/>
      <c r="H28" s="15"/>
      <c r="I28" s="15"/>
      <c r="J28" s="15"/>
      <c r="K28" s="15"/>
      <c r="L28" s="15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s="5" customFormat="1" ht="15" customHeight="1" x14ac:dyDescent="0.2">
      <c r="A29" s="16"/>
      <c r="B29" s="53" t="s">
        <v>130</v>
      </c>
      <c r="C29" s="16"/>
      <c r="D29" s="16"/>
      <c r="E29" s="16"/>
      <c r="F29" s="15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x14ac:dyDescent="0.2">
      <c r="A30" s="133"/>
      <c r="B30" s="286"/>
    </row>
  </sheetData>
  <dataValidations count="1">
    <dataValidation type="whole" operator="greaterThanOrEqual" allowBlank="1" showErrorMessage="1" error="Введите как целое положительное число." sqref="C8 C4:C5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0"/>
  <sheetViews>
    <sheetView view="pageBreakPreview" zoomScale="55" zoomScaleNormal="55" zoomScaleSheetLayoutView="55" workbookViewId="0">
      <pane xSplit="3" ySplit="9" topLeftCell="D10" activePane="bottomRight" state="frozen"/>
      <selection activeCell="D10" sqref="D10"/>
      <selection pane="topRight" activeCell="D10" sqref="D10"/>
      <selection pane="bottomLeft" activeCell="D10" sqref="D10"/>
      <selection pane="bottomRight" activeCell="F16" sqref="F16"/>
    </sheetView>
  </sheetViews>
  <sheetFormatPr defaultRowHeight="15.75" x14ac:dyDescent="0.2"/>
  <cols>
    <col min="1" max="1" width="8" style="407" customWidth="1"/>
    <col min="2" max="2" width="108.7109375" style="408" customWidth="1"/>
    <col min="3" max="3" width="19.42578125" style="409" customWidth="1"/>
    <col min="4" max="8" width="18.28515625" style="407" customWidth="1"/>
    <col min="9" max="9" width="19.42578125" style="407" customWidth="1"/>
    <col min="10" max="14" width="18" style="407" customWidth="1"/>
    <col min="15" max="15" width="19.42578125" style="407" customWidth="1"/>
    <col min="16" max="20" width="16" style="407" customWidth="1"/>
    <col min="21" max="21" width="9.140625" style="407"/>
    <col min="22" max="22" width="14.85546875" style="407" customWidth="1"/>
    <col min="23" max="23" width="16.7109375" style="410" customWidth="1"/>
    <col min="24" max="16384" width="9.140625" style="407"/>
  </cols>
  <sheetData>
    <row r="1" spans="1:24" s="405" customFormat="1" ht="27.75" customHeight="1" x14ac:dyDescent="0.35">
      <c r="A1" s="402" t="s">
        <v>488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4" t="s">
        <v>489</v>
      </c>
      <c r="T1" s="404"/>
      <c r="V1" s="406" t="s">
        <v>2</v>
      </c>
    </row>
    <row r="2" spans="1:24" ht="8.25" customHeight="1" x14ac:dyDescent="0.2"/>
    <row r="3" spans="1:24" s="411" customFormat="1" ht="26.25" x14ac:dyDescent="0.3">
      <c r="B3" s="412" t="s">
        <v>3</v>
      </c>
      <c r="C3" s="413"/>
      <c r="N3" s="9"/>
      <c r="Q3" s="414">
        <v>45930</v>
      </c>
      <c r="R3" s="414"/>
      <c r="S3" s="415"/>
      <c r="T3" s="416" t="s">
        <v>485</v>
      </c>
      <c r="W3" s="417"/>
    </row>
    <row r="4" spans="1:24" s="426" customFormat="1" ht="30.75" customHeight="1" x14ac:dyDescent="0.2">
      <c r="A4" s="418" t="s">
        <v>5</v>
      </c>
      <c r="B4" s="418" t="s">
        <v>490</v>
      </c>
      <c r="C4" s="418" t="s">
        <v>491</v>
      </c>
      <c r="D4" s="419" t="s">
        <v>492</v>
      </c>
      <c r="E4" s="420"/>
      <c r="F4" s="420"/>
      <c r="G4" s="420"/>
      <c r="H4" s="421"/>
      <c r="I4" s="422" t="s">
        <v>493</v>
      </c>
      <c r="J4" s="423"/>
      <c r="K4" s="423"/>
      <c r="L4" s="423"/>
      <c r="M4" s="423"/>
      <c r="N4" s="424"/>
      <c r="O4" s="425" t="s">
        <v>494</v>
      </c>
      <c r="P4" s="425"/>
      <c r="Q4" s="425"/>
      <c r="R4" s="425"/>
      <c r="S4" s="425"/>
      <c r="T4" s="425"/>
    </row>
    <row r="5" spans="1:24" s="426" customFormat="1" ht="30.75" customHeight="1" x14ac:dyDescent="0.2">
      <c r="A5" s="427"/>
      <c r="B5" s="427"/>
      <c r="C5" s="427"/>
      <c r="D5" s="428"/>
      <c r="E5" s="429"/>
      <c r="F5" s="429"/>
      <c r="G5" s="429"/>
      <c r="H5" s="430"/>
      <c r="I5" s="418" t="s">
        <v>7</v>
      </c>
      <c r="J5" s="418" t="s">
        <v>495</v>
      </c>
      <c r="K5" s="418" t="s">
        <v>496</v>
      </c>
      <c r="L5" s="418" t="s">
        <v>497</v>
      </c>
      <c r="M5" s="418" t="s">
        <v>498</v>
      </c>
      <c r="N5" s="418" t="s">
        <v>499</v>
      </c>
      <c r="O5" s="425" t="s">
        <v>500</v>
      </c>
      <c r="P5" s="425"/>
      <c r="Q5" s="425"/>
      <c r="R5" s="425"/>
      <c r="S5" s="425"/>
      <c r="T5" s="425"/>
    </row>
    <row r="6" spans="1:24" s="426" customFormat="1" ht="30.75" customHeight="1" x14ac:dyDescent="0.2">
      <c r="A6" s="427"/>
      <c r="B6" s="427"/>
      <c r="C6" s="427"/>
      <c r="D6" s="431"/>
      <c r="E6" s="432"/>
      <c r="F6" s="432"/>
      <c r="G6" s="432"/>
      <c r="H6" s="433"/>
      <c r="I6" s="427"/>
      <c r="J6" s="427"/>
      <c r="K6" s="427"/>
      <c r="L6" s="427"/>
      <c r="M6" s="427"/>
      <c r="N6" s="427"/>
      <c r="O6" s="425" t="s">
        <v>7</v>
      </c>
      <c r="P6" s="425" t="s">
        <v>501</v>
      </c>
      <c r="Q6" s="425"/>
      <c r="R6" s="425"/>
      <c r="S6" s="425"/>
      <c r="T6" s="425"/>
    </row>
    <row r="7" spans="1:24" s="426" customFormat="1" ht="21" customHeight="1" x14ac:dyDescent="0.2">
      <c r="A7" s="434"/>
      <c r="B7" s="434"/>
      <c r="C7" s="434"/>
      <c r="D7" s="435" t="s">
        <v>502</v>
      </c>
      <c r="E7" s="435" t="s">
        <v>503</v>
      </c>
      <c r="F7" s="435" t="s">
        <v>504</v>
      </c>
      <c r="G7" s="435" t="s">
        <v>505</v>
      </c>
      <c r="H7" s="435" t="s">
        <v>506</v>
      </c>
      <c r="I7" s="434"/>
      <c r="J7" s="434"/>
      <c r="K7" s="434"/>
      <c r="L7" s="434"/>
      <c r="M7" s="434"/>
      <c r="N7" s="434"/>
      <c r="O7" s="425"/>
      <c r="P7" s="436" t="s">
        <v>502</v>
      </c>
      <c r="Q7" s="436" t="s">
        <v>503</v>
      </c>
      <c r="R7" s="436" t="s">
        <v>504</v>
      </c>
      <c r="S7" s="436" t="s">
        <v>505</v>
      </c>
      <c r="T7" s="436" t="s">
        <v>506</v>
      </c>
    </row>
    <row r="8" spans="1:24" s="440" customFormat="1" x14ac:dyDescent="0.2">
      <c r="A8" s="437" t="s">
        <v>507</v>
      </c>
      <c r="B8" s="438" t="s">
        <v>401</v>
      </c>
      <c r="C8" s="439" t="s">
        <v>402</v>
      </c>
      <c r="D8" s="438" t="s">
        <v>403</v>
      </c>
      <c r="E8" s="438" t="s">
        <v>404</v>
      </c>
      <c r="F8" s="438" t="s">
        <v>508</v>
      </c>
      <c r="G8" s="438" t="s">
        <v>509</v>
      </c>
      <c r="H8" s="438" t="s">
        <v>510</v>
      </c>
      <c r="I8" s="438" t="s">
        <v>511</v>
      </c>
      <c r="J8" s="438" t="s">
        <v>512</v>
      </c>
      <c r="K8" s="438" t="s">
        <v>513</v>
      </c>
      <c r="L8" s="438" t="s">
        <v>514</v>
      </c>
      <c r="M8" s="438" t="s">
        <v>515</v>
      </c>
      <c r="N8" s="438" t="s">
        <v>516</v>
      </c>
      <c r="O8" s="438" t="s">
        <v>517</v>
      </c>
      <c r="P8" s="438" t="s">
        <v>518</v>
      </c>
      <c r="Q8" s="438" t="s">
        <v>519</v>
      </c>
      <c r="R8" s="438" t="s">
        <v>520</v>
      </c>
      <c r="S8" s="438" t="s">
        <v>521</v>
      </c>
      <c r="T8" s="438" t="s">
        <v>522</v>
      </c>
    </row>
    <row r="9" spans="1:24" s="440" customFormat="1" ht="29.25" customHeight="1" x14ac:dyDescent="0.2">
      <c r="A9" s="441"/>
      <c r="B9" s="442" t="s">
        <v>74</v>
      </c>
      <c r="C9" s="443">
        <f>SUM(C10:C58)+C60-C59</f>
        <v>51814154553</v>
      </c>
      <c r="D9" s="443">
        <f>SUM(D10:D58)-D59+D60</f>
        <v>45022646096</v>
      </c>
      <c r="E9" s="443">
        <f>SUM(E10:E58)-E59+E60</f>
        <v>6334577827</v>
      </c>
      <c r="F9" s="443">
        <f>SUM(F10:F58)-F59+F60</f>
        <v>884357942</v>
      </c>
      <c r="G9" s="443">
        <f>SUM(G10:G58)-G59+G60</f>
        <v>856470603</v>
      </c>
      <c r="H9" s="443">
        <f>SUM(H10:H58)-H59+H60</f>
        <v>22939046</v>
      </c>
      <c r="I9" s="443">
        <f t="shared" ref="I9:T9" si="0">SUM(I10:I60)</f>
        <v>453251003</v>
      </c>
      <c r="J9" s="443">
        <f t="shared" si="0"/>
        <v>167721534</v>
      </c>
      <c r="K9" s="443">
        <f t="shared" si="0"/>
        <v>146261948</v>
      </c>
      <c r="L9" s="443">
        <f t="shared" si="0"/>
        <v>86406261</v>
      </c>
      <c r="M9" s="443">
        <f t="shared" si="0"/>
        <v>52861260</v>
      </c>
      <c r="N9" s="443">
        <f t="shared" si="0"/>
        <v>0</v>
      </c>
      <c r="O9" s="443">
        <f t="shared" si="0"/>
        <v>1615749006</v>
      </c>
      <c r="P9" s="443">
        <f t="shared" si="0"/>
        <v>308912045</v>
      </c>
      <c r="Q9" s="443">
        <f t="shared" si="0"/>
        <v>633363758</v>
      </c>
      <c r="R9" s="443">
        <f t="shared" si="0"/>
        <v>221072128</v>
      </c>
      <c r="S9" s="443">
        <f>SUM(S10:S60)</f>
        <v>429349811</v>
      </c>
      <c r="T9" s="443">
        <f t="shared" si="0"/>
        <v>23051264</v>
      </c>
      <c r="V9" s="444"/>
      <c r="W9" s="445"/>
    </row>
    <row r="10" spans="1:24" s="450" customFormat="1" ht="23.25" customHeight="1" x14ac:dyDescent="0.2">
      <c r="A10" s="446" t="s">
        <v>154</v>
      </c>
      <c r="B10" s="447" t="s">
        <v>10</v>
      </c>
      <c r="C10" s="448">
        <f>SUM(D10:H10)-O10+P10</f>
        <v>2506953742</v>
      </c>
      <c r="D10" s="449">
        <v>2506953742</v>
      </c>
      <c r="E10" s="449"/>
      <c r="F10" s="449"/>
      <c r="G10" s="449"/>
      <c r="H10" s="449"/>
      <c r="I10" s="448">
        <f t="shared" ref="I10:I11" si="1">SUM(J10:N10)</f>
        <v>0</v>
      </c>
      <c r="J10" s="449"/>
      <c r="K10" s="449"/>
      <c r="L10" s="449"/>
      <c r="M10" s="449"/>
      <c r="N10" s="449"/>
      <c r="O10" s="448">
        <f>SUM(P10:T10)</f>
        <v>0</v>
      </c>
      <c r="P10" s="449"/>
      <c r="Q10" s="449"/>
      <c r="R10" s="449"/>
      <c r="S10" s="449"/>
      <c r="T10" s="449"/>
      <c r="U10" s="450">
        <v>10100</v>
      </c>
      <c r="V10" s="451"/>
      <c r="W10" s="452"/>
      <c r="X10" s="453"/>
    </row>
    <row r="11" spans="1:24" s="450" customFormat="1" ht="23.25" customHeight="1" x14ac:dyDescent="0.25">
      <c r="A11" s="446" t="s">
        <v>155</v>
      </c>
      <c r="B11" s="447" t="s">
        <v>523</v>
      </c>
      <c r="C11" s="448">
        <f t="shared" ref="C11:C60" si="2">SUM(D11:H11)-O11+P11</f>
        <v>4059711897</v>
      </c>
      <c r="D11" s="449">
        <v>4059711897</v>
      </c>
      <c r="E11" s="449"/>
      <c r="F11" s="449"/>
      <c r="G11" s="449"/>
      <c r="H11" s="449"/>
      <c r="I11" s="448">
        <f t="shared" si="1"/>
        <v>0</v>
      </c>
      <c r="J11" s="449"/>
      <c r="K11" s="449"/>
      <c r="L11" s="449"/>
      <c r="M11" s="449"/>
      <c r="N11" s="449"/>
      <c r="O11" s="448">
        <f t="shared" ref="O11:O60" si="3">SUM(P11:T11)</f>
        <v>0</v>
      </c>
      <c r="P11" s="449"/>
      <c r="Q11" s="449"/>
      <c r="R11" s="449"/>
      <c r="S11" s="449"/>
      <c r="T11" s="449"/>
      <c r="U11" s="454">
        <v>10300</v>
      </c>
      <c r="V11" s="451"/>
      <c r="W11" s="444"/>
      <c r="X11" s="453"/>
    </row>
    <row r="12" spans="1:24" s="450" customFormat="1" ht="23.25" customHeight="1" x14ac:dyDescent="0.25">
      <c r="A12" s="446" t="s">
        <v>159</v>
      </c>
      <c r="B12" s="447" t="s">
        <v>160</v>
      </c>
      <c r="C12" s="448">
        <f t="shared" si="2"/>
        <v>1234774764</v>
      </c>
      <c r="D12" s="449">
        <v>1234774764</v>
      </c>
      <c r="E12" s="449"/>
      <c r="F12" s="449"/>
      <c r="G12" s="449"/>
      <c r="H12" s="449"/>
      <c r="I12" s="448">
        <f>SUM(J12:N12)</f>
        <v>0</v>
      </c>
      <c r="J12" s="449"/>
      <c r="K12" s="449"/>
      <c r="L12" s="449"/>
      <c r="M12" s="449"/>
      <c r="N12" s="449"/>
      <c r="O12" s="448">
        <f t="shared" si="3"/>
        <v>9704170</v>
      </c>
      <c r="P12" s="449">
        <v>9704170</v>
      </c>
      <c r="Q12" s="449"/>
      <c r="R12" s="449"/>
      <c r="S12" s="449"/>
      <c r="T12" s="449"/>
      <c r="U12" s="454">
        <v>10500</v>
      </c>
      <c r="V12" s="453"/>
      <c r="W12" s="410"/>
      <c r="X12" s="453"/>
    </row>
    <row r="13" spans="1:24" s="450" customFormat="1" ht="23.25" customHeight="1" x14ac:dyDescent="0.2">
      <c r="A13" s="446" t="s">
        <v>173</v>
      </c>
      <c r="B13" s="447" t="s">
        <v>524</v>
      </c>
      <c r="C13" s="448">
        <f t="shared" si="2"/>
        <v>5664851585</v>
      </c>
      <c r="D13" s="449">
        <v>5664851585</v>
      </c>
      <c r="E13" s="449"/>
      <c r="F13" s="449"/>
      <c r="G13" s="449"/>
      <c r="H13" s="449"/>
      <c r="I13" s="448">
        <f t="shared" ref="I13:I60" si="4">SUM(J13:N13)</f>
        <v>0</v>
      </c>
      <c r="J13" s="449"/>
      <c r="K13" s="449"/>
      <c r="L13" s="449"/>
      <c r="M13" s="449"/>
      <c r="N13" s="449"/>
      <c r="O13" s="448">
        <f t="shared" si="3"/>
        <v>373043</v>
      </c>
      <c r="P13" s="449">
        <v>373043</v>
      </c>
      <c r="Q13" s="449"/>
      <c r="R13" s="449"/>
      <c r="S13" s="449"/>
      <c r="T13" s="449"/>
      <c r="U13" s="450">
        <v>10700</v>
      </c>
      <c r="V13" s="453"/>
      <c r="W13" s="410"/>
      <c r="X13" s="453"/>
    </row>
    <row r="14" spans="1:24" s="450" customFormat="1" ht="35.25" customHeight="1" x14ac:dyDescent="0.2">
      <c r="A14" s="446" t="s">
        <v>187</v>
      </c>
      <c r="B14" s="447" t="s">
        <v>525</v>
      </c>
      <c r="C14" s="448">
        <f t="shared" si="2"/>
        <v>0</v>
      </c>
      <c r="D14" s="449">
        <v>0</v>
      </c>
      <c r="E14" s="449"/>
      <c r="F14" s="449"/>
      <c r="G14" s="449"/>
      <c r="H14" s="449"/>
      <c r="I14" s="448">
        <f t="shared" si="4"/>
        <v>0</v>
      </c>
      <c r="J14" s="449"/>
      <c r="K14" s="449"/>
      <c r="L14" s="449"/>
      <c r="M14" s="449"/>
      <c r="N14" s="449"/>
      <c r="O14" s="448">
        <f t="shared" si="3"/>
        <v>0</v>
      </c>
      <c r="P14" s="449"/>
      <c r="Q14" s="449"/>
      <c r="R14" s="449"/>
      <c r="S14" s="449"/>
      <c r="T14" s="449"/>
      <c r="U14" s="450">
        <v>10800</v>
      </c>
      <c r="V14" s="453"/>
      <c r="W14" s="410"/>
      <c r="X14" s="453"/>
    </row>
    <row r="15" spans="1:24" s="450" customFormat="1" ht="23.25" customHeight="1" x14ac:dyDescent="0.2">
      <c r="A15" s="446" t="s">
        <v>189</v>
      </c>
      <c r="B15" s="447" t="s">
        <v>526</v>
      </c>
      <c r="C15" s="448">
        <f t="shared" si="2"/>
        <v>0</v>
      </c>
      <c r="D15" s="449">
        <v>0</v>
      </c>
      <c r="E15" s="449"/>
      <c r="F15" s="449"/>
      <c r="G15" s="449"/>
      <c r="H15" s="449"/>
      <c r="I15" s="448">
        <f t="shared" si="4"/>
        <v>0</v>
      </c>
      <c r="J15" s="449"/>
      <c r="K15" s="449"/>
      <c r="L15" s="449"/>
      <c r="M15" s="449"/>
      <c r="N15" s="449"/>
      <c r="O15" s="448">
        <f t="shared" si="3"/>
        <v>0</v>
      </c>
      <c r="P15" s="449"/>
      <c r="Q15" s="449"/>
      <c r="R15" s="449"/>
      <c r="S15" s="449"/>
      <c r="T15" s="449"/>
      <c r="U15" s="450">
        <v>10900</v>
      </c>
      <c r="V15" s="453"/>
      <c r="W15" s="410"/>
      <c r="X15" s="453"/>
    </row>
    <row r="16" spans="1:24" s="450" customFormat="1" ht="23.25" customHeight="1" x14ac:dyDescent="0.2">
      <c r="A16" s="446" t="s">
        <v>191</v>
      </c>
      <c r="B16" s="447" t="s">
        <v>527</v>
      </c>
      <c r="C16" s="448">
        <f t="shared" si="2"/>
        <v>111049389</v>
      </c>
      <c r="D16" s="449">
        <v>111049389</v>
      </c>
      <c r="E16" s="449"/>
      <c r="F16" s="449"/>
      <c r="G16" s="449"/>
      <c r="H16" s="449"/>
      <c r="I16" s="448">
        <f t="shared" si="4"/>
        <v>0</v>
      </c>
      <c r="J16" s="449"/>
      <c r="K16" s="449"/>
      <c r="L16" s="449"/>
      <c r="M16" s="449"/>
      <c r="N16" s="449"/>
      <c r="O16" s="448">
        <f t="shared" si="3"/>
        <v>0</v>
      </c>
      <c r="P16" s="449">
        <v>0</v>
      </c>
      <c r="Q16" s="449"/>
      <c r="R16" s="449"/>
      <c r="S16" s="449"/>
      <c r="T16" s="449"/>
      <c r="U16" s="450">
        <v>11100</v>
      </c>
      <c r="V16" s="453"/>
      <c r="W16" s="410"/>
      <c r="X16" s="453"/>
    </row>
    <row r="17" spans="1:24" ht="36.75" customHeight="1" x14ac:dyDescent="0.25">
      <c r="A17" s="455">
        <v>8</v>
      </c>
      <c r="B17" s="447" t="s">
        <v>528</v>
      </c>
      <c r="C17" s="448">
        <f t="shared" si="2"/>
        <v>0</v>
      </c>
      <c r="D17" s="449"/>
      <c r="E17" s="449"/>
      <c r="F17" s="449"/>
      <c r="G17" s="449"/>
      <c r="H17" s="449"/>
      <c r="I17" s="448">
        <f t="shared" si="4"/>
        <v>0</v>
      </c>
      <c r="J17" s="449"/>
      <c r="K17" s="449"/>
      <c r="L17" s="449"/>
      <c r="M17" s="449"/>
      <c r="N17" s="449"/>
      <c r="O17" s="448">
        <f t="shared" si="3"/>
        <v>0</v>
      </c>
      <c r="P17" s="449"/>
      <c r="Q17" s="449"/>
      <c r="R17" s="449"/>
      <c r="S17" s="449"/>
      <c r="T17" s="449"/>
      <c r="U17" s="454">
        <v>11500</v>
      </c>
      <c r="V17" s="453"/>
      <c r="X17" s="453"/>
    </row>
    <row r="18" spans="1:24" ht="26.25" customHeight="1" x14ac:dyDescent="0.25">
      <c r="A18" s="455">
        <v>9</v>
      </c>
      <c r="B18" s="447" t="s">
        <v>529</v>
      </c>
      <c r="C18" s="448">
        <f t="shared" si="2"/>
        <v>0</v>
      </c>
      <c r="D18" s="449"/>
      <c r="E18" s="449"/>
      <c r="F18" s="449"/>
      <c r="G18" s="449"/>
      <c r="H18" s="449"/>
      <c r="I18" s="448">
        <f t="shared" si="4"/>
        <v>0</v>
      </c>
      <c r="J18" s="449"/>
      <c r="K18" s="449"/>
      <c r="L18" s="449"/>
      <c r="M18" s="449"/>
      <c r="N18" s="449"/>
      <c r="O18" s="448">
        <f t="shared" si="3"/>
        <v>0</v>
      </c>
      <c r="P18" s="449"/>
      <c r="Q18" s="449"/>
      <c r="R18" s="449"/>
      <c r="S18" s="449"/>
      <c r="T18" s="449"/>
      <c r="U18" s="454">
        <v>11700</v>
      </c>
      <c r="V18" s="453"/>
      <c r="X18" s="453"/>
    </row>
    <row r="19" spans="1:24" ht="23.25" customHeight="1" x14ac:dyDescent="0.25">
      <c r="A19" s="455">
        <v>10</v>
      </c>
      <c r="B19" s="456" t="s">
        <v>530</v>
      </c>
      <c r="C19" s="448">
        <f t="shared" si="2"/>
        <v>0</v>
      </c>
      <c r="D19" s="449"/>
      <c r="E19" s="449"/>
      <c r="F19" s="449"/>
      <c r="G19" s="449"/>
      <c r="H19" s="449"/>
      <c r="I19" s="448">
        <f t="shared" si="4"/>
        <v>0</v>
      </c>
      <c r="J19" s="449"/>
      <c r="K19" s="449"/>
      <c r="L19" s="449"/>
      <c r="M19" s="449"/>
      <c r="N19" s="449"/>
      <c r="O19" s="448">
        <f t="shared" si="3"/>
        <v>0</v>
      </c>
      <c r="P19" s="449"/>
      <c r="Q19" s="449"/>
      <c r="R19" s="449"/>
      <c r="S19" s="449"/>
      <c r="T19" s="449"/>
      <c r="U19" s="454">
        <v>11800</v>
      </c>
      <c r="V19" s="453"/>
      <c r="X19" s="453"/>
    </row>
    <row r="20" spans="1:24" ht="23.25" customHeight="1" x14ac:dyDescent="0.25">
      <c r="A20" s="455">
        <v>11</v>
      </c>
      <c r="B20" s="447" t="s">
        <v>531</v>
      </c>
      <c r="C20" s="448">
        <f t="shared" si="2"/>
        <v>0</v>
      </c>
      <c r="D20" s="449"/>
      <c r="E20" s="449"/>
      <c r="F20" s="449"/>
      <c r="G20" s="449"/>
      <c r="H20" s="449"/>
      <c r="I20" s="448">
        <f t="shared" si="4"/>
        <v>0</v>
      </c>
      <c r="J20" s="449"/>
      <c r="K20" s="449"/>
      <c r="L20" s="449"/>
      <c r="M20" s="449"/>
      <c r="N20" s="449"/>
      <c r="O20" s="448">
        <f t="shared" si="3"/>
        <v>0</v>
      </c>
      <c r="P20" s="449"/>
      <c r="Q20" s="449"/>
      <c r="R20" s="449"/>
      <c r="S20" s="449"/>
      <c r="T20" s="449"/>
      <c r="U20" s="454">
        <v>11900</v>
      </c>
      <c r="V20" s="453"/>
      <c r="X20" s="453"/>
    </row>
    <row r="21" spans="1:24" ht="23.25" customHeight="1" x14ac:dyDescent="0.25">
      <c r="A21" s="455">
        <v>12</v>
      </c>
      <c r="B21" s="447" t="s">
        <v>532</v>
      </c>
      <c r="C21" s="448">
        <f t="shared" si="2"/>
        <v>0</v>
      </c>
      <c r="D21" s="449"/>
      <c r="E21" s="449"/>
      <c r="F21" s="449"/>
      <c r="G21" s="449"/>
      <c r="H21" s="449"/>
      <c r="I21" s="448">
        <f t="shared" si="4"/>
        <v>0</v>
      </c>
      <c r="J21" s="449"/>
      <c r="K21" s="449"/>
      <c r="L21" s="449"/>
      <c r="M21" s="449"/>
      <c r="N21" s="449"/>
      <c r="O21" s="448">
        <f t="shared" si="3"/>
        <v>0</v>
      </c>
      <c r="P21" s="449"/>
      <c r="Q21" s="449"/>
      <c r="R21" s="449"/>
      <c r="S21" s="449"/>
      <c r="T21" s="449"/>
      <c r="U21" s="454">
        <v>12100</v>
      </c>
      <c r="V21" s="453"/>
      <c r="X21" s="453"/>
    </row>
    <row r="22" spans="1:24" ht="23.25" customHeight="1" x14ac:dyDescent="0.25">
      <c r="A22" s="455">
        <v>13</v>
      </c>
      <c r="B22" s="447" t="s">
        <v>533</v>
      </c>
      <c r="C22" s="448">
        <f t="shared" si="2"/>
        <v>0</v>
      </c>
      <c r="D22" s="449"/>
      <c r="E22" s="449"/>
      <c r="F22" s="449"/>
      <c r="G22" s="449"/>
      <c r="H22" s="449"/>
      <c r="I22" s="448">
        <f t="shared" si="4"/>
        <v>0</v>
      </c>
      <c r="J22" s="449"/>
      <c r="K22" s="449"/>
      <c r="L22" s="449"/>
      <c r="M22" s="449"/>
      <c r="N22" s="449"/>
      <c r="O22" s="448">
        <f t="shared" si="3"/>
        <v>0</v>
      </c>
      <c r="P22" s="449"/>
      <c r="Q22" s="449"/>
      <c r="R22" s="449"/>
      <c r="S22" s="449"/>
      <c r="T22" s="449"/>
      <c r="U22" s="454">
        <v>12300</v>
      </c>
      <c r="V22" s="453"/>
      <c r="X22" s="453"/>
    </row>
    <row r="23" spans="1:24" ht="23.25" customHeight="1" x14ac:dyDescent="0.25">
      <c r="A23" s="455">
        <v>14</v>
      </c>
      <c r="B23" s="447" t="s">
        <v>534</v>
      </c>
      <c r="C23" s="448">
        <f t="shared" si="2"/>
        <v>0</v>
      </c>
      <c r="D23" s="449"/>
      <c r="E23" s="449"/>
      <c r="F23" s="449"/>
      <c r="G23" s="449"/>
      <c r="H23" s="449"/>
      <c r="I23" s="448">
        <f t="shared" si="4"/>
        <v>0</v>
      </c>
      <c r="J23" s="449"/>
      <c r="K23" s="449"/>
      <c r="L23" s="449"/>
      <c r="M23" s="449"/>
      <c r="N23" s="449"/>
      <c r="O23" s="448">
        <f t="shared" si="3"/>
        <v>0</v>
      </c>
      <c r="P23" s="449"/>
      <c r="Q23" s="449"/>
      <c r="R23" s="449"/>
      <c r="S23" s="449"/>
      <c r="T23" s="449"/>
      <c r="U23" s="454">
        <v>12400</v>
      </c>
      <c r="V23" s="453"/>
      <c r="X23" s="453"/>
    </row>
    <row r="24" spans="1:24" ht="23.25" customHeight="1" x14ac:dyDescent="0.25">
      <c r="A24" s="455">
        <v>15</v>
      </c>
      <c r="B24" s="447" t="s">
        <v>535</v>
      </c>
      <c r="C24" s="448">
        <f>SUM(D24:H24)-O24+P24</f>
        <v>150337601</v>
      </c>
      <c r="D24" s="449">
        <v>11747425</v>
      </c>
      <c r="E24" s="449">
        <v>63753743</v>
      </c>
      <c r="F24" s="449">
        <v>28047735</v>
      </c>
      <c r="G24" s="449">
        <v>46811679</v>
      </c>
      <c r="H24" s="449">
        <v>0</v>
      </c>
      <c r="I24" s="448">
        <f t="shared" si="4"/>
        <v>143740685</v>
      </c>
      <c r="J24" s="449">
        <v>58656732</v>
      </c>
      <c r="K24" s="449">
        <v>47225048</v>
      </c>
      <c r="L24" s="449">
        <v>25871176</v>
      </c>
      <c r="M24" s="449">
        <v>11987729</v>
      </c>
      <c r="N24" s="449">
        <v>0</v>
      </c>
      <c r="O24" s="448">
        <f t="shared" si="3"/>
        <v>1264587</v>
      </c>
      <c r="P24" s="449">
        <v>1241606</v>
      </c>
      <c r="Q24" s="449">
        <v>15806</v>
      </c>
      <c r="R24" s="449">
        <v>3373</v>
      </c>
      <c r="S24" s="449">
        <v>3802</v>
      </c>
      <c r="T24" s="449">
        <v>0</v>
      </c>
      <c r="U24" s="454">
        <v>12500</v>
      </c>
      <c r="V24" s="453"/>
      <c r="X24" s="453"/>
    </row>
    <row r="25" spans="1:24" ht="23.25" customHeight="1" x14ac:dyDescent="0.25">
      <c r="A25" s="455">
        <v>16</v>
      </c>
      <c r="B25" s="447" t="s">
        <v>536</v>
      </c>
      <c r="C25" s="448">
        <f t="shared" si="2"/>
        <v>39081340</v>
      </c>
      <c r="D25" s="449">
        <v>1629917</v>
      </c>
      <c r="E25" s="449">
        <v>12903250</v>
      </c>
      <c r="F25" s="449">
        <v>7518490</v>
      </c>
      <c r="G25" s="449">
        <v>17061524</v>
      </c>
      <c r="H25" s="449">
        <v>0</v>
      </c>
      <c r="I25" s="448">
        <f t="shared" si="4"/>
        <v>38352139</v>
      </c>
      <c r="J25" s="449">
        <v>12599968</v>
      </c>
      <c r="K25" s="449">
        <v>12291423</v>
      </c>
      <c r="L25" s="449">
        <v>8103930</v>
      </c>
      <c r="M25" s="449">
        <v>5356818</v>
      </c>
      <c r="N25" s="449">
        <v>0</v>
      </c>
      <c r="O25" s="448">
        <f t="shared" si="3"/>
        <v>354605</v>
      </c>
      <c r="P25" s="449">
        <v>322764</v>
      </c>
      <c r="Q25" s="449">
        <v>21079</v>
      </c>
      <c r="R25" s="449">
        <v>10762</v>
      </c>
      <c r="S25" s="449">
        <v>0</v>
      </c>
      <c r="T25" s="449">
        <v>0</v>
      </c>
      <c r="U25" s="454">
        <v>12600</v>
      </c>
      <c r="V25" s="453"/>
      <c r="X25" s="453"/>
    </row>
    <row r="26" spans="1:24" ht="23.25" customHeight="1" x14ac:dyDescent="0.25">
      <c r="A26" s="455">
        <v>17</v>
      </c>
      <c r="B26" s="447" t="s">
        <v>537</v>
      </c>
      <c r="C26" s="448">
        <f>SUM(D26:H26)-O26+P26</f>
        <v>891125530</v>
      </c>
      <c r="D26" s="449">
        <v>891125530</v>
      </c>
      <c r="E26" s="449">
        <v>0</v>
      </c>
      <c r="F26" s="449">
        <v>0</v>
      </c>
      <c r="G26" s="449">
        <v>0</v>
      </c>
      <c r="H26" s="449">
        <v>0</v>
      </c>
      <c r="I26" s="448">
        <f t="shared" si="4"/>
        <v>0</v>
      </c>
      <c r="J26" s="449">
        <v>0</v>
      </c>
      <c r="K26" s="449">
        <v>0</v>
      </c>
      <c r="L26" s="449">
        <v>0</v>
      </c>
      <c r="M26" s="449">
        <v>0</v>
      </c>
      <c r="N26" s="449">
        <v>0</v>
      </c>
      <c r="O26" s="448">
        <f t="shared" si="3"/>
        <v>7359616</v>
      </c>
      <c r="P26" s="449">
        <v>7359616</v>
      </c>
      <c r="Q26" s="449">
        <v>0</v>
      </c>
      <c r="R26" s="449">
        <v>0</v>
      </c>
      <c r="S26" s="449">
        <v>0</v>
      </c>
      <c r="T26" s="449">
        <v>0</v>
      </c>
      <c r="U26" s="454">
        <v>12700</v>
      </c>
      <c r="V26" s="453"/>
      <c r="W26" s="440"/>
      <c r="X26" s="453"/>
    </row>
    <row r="27" spans="1:24" ht="33.75" customHeight="1" x14ac:dyDescent="0.25">
      <c r="A27" s="455">
        <v>18</v>
      </c>
      <c r="B27" s="447" t="s">
        <v>538</v>
      </c>
      <c r="C27" s="448">
        <f t="shared" si="2"/>
        <v>0</v>
      </c>
      <c r="D27" s="449">
        <v>0</v>
      </c>
      <c r="E27" s="449">
        <v>0</v>
      </c>
      <c r="F27" s="449">
        <v>0</v>
      </c>
      <c r="G27" s="449">
        <v>0</v>
      </c>
      <c r="H27" s="449">
        <v>0</v>
      </c>
      <c r="I27" s="448">
        <f t="shared" si="4"/>
        <v>0</v>
      </c>
      <c r="J27" s="449">
        <v>0</v>
      </c>
      <c r="K27" s="449">
        <v>0</v>
      </c>
      <c r="L27" s="449">
        <v>0</v>
      </c>
      <c r="M27" s="449">
        <v>0</v>
      </c>
      <c r="N27" s="449">
        <v>0</v>
      </c>
      <c r="O27" s="448">
        <f t="shared" si="3"/>
        <v>0</v>
      </c>
      <c r="P27" s="449">
        <v>0</v>
      </c>
      <c r="Q27" s="449">
        <v>0</v>
      </c>
      <c r="R27" s="449">
        <v>0</v>
      </c>
      <c r="S27" s="449">
        <v>0</v>
      </c>
      <c r="T27" s="449">
        <v>0</v>
      </c>
      <c r="U27" s="454">
        <v>12800</v>
      </c>
      <c r="V27" s="453"/>
      <c r="W27" s="440"/>
      <c r="X27" s="457"/>
    </row>
    <row r="28" spans="1:24" ht="23.25" customHeight="1" x14ac:dyDescent="0.25">
      <c r="A28" s="455">
        <v>19</v>
      </c>
      <c r="B28" s="447" t="s">
        <v>539</v>
      </c>
      <c r="C28" s="448">
        <f t="shared" si="2"/>
        <v>1099453134</v>
      </c>
      <c r="D28" s="449">
        <v>1099427365</v>
      </c>
      <c r="E28" s="449">
        <v>25769</v>
      </c>
      <c r="F28" s="449">
        <v>0</v>
      </c>
      <c r="G28" s="449">
        <v>0</v>
      </c>
      <c r="H28" s="449">
        <v>0</v>
      </c>
      <c r="I28" s="448">
        <f t="shared" si="4"/>
        <v>25769</v>
      </c>
      <c r="J28" s="449">
        <v>25769</v>
      </c>
      <c r="K28" s="449">
        <v>0</v>
      </c>
      <c r="L28" s="449">
        <v>0</v>
      </c>
      <c r="M28" s="449">
        <v>0</v>
      </c>
      <c r="N28" s="449">
        <v>0</v>
      </c>
      <c r="O28" s="448">
        <f t="shared" si="3"/>
        <v>9080150</v>
      </c>
      <c r="P28" s="449">
        <v>9080150</v>
      </c>
      <c r="Q28" s="449">
        <v>0</v>
      </c>
      <c r="R28" s="449">
        <v>0</v>
      </c>
      <c r="S28" s="449">
        <v>0</v>
      </c>
      <c r="T28" s="449">
        <v>0</v>
      </c>
      <c r="U28" s="454">
        <v>12900</v>
      </c>
      <c r="V28" s="453"/>
      <c r="X28" s="453"/>
    </row>
    <row r="29" spans="1:24" ht="24" customHeight="1" x14ac:dyDescent="0.25">
      <c r="A29" s="455">
        <v>20</v>
      </c>
      <c r="B29" s="447" t="s">
        <v>540</v>
      </c>
      <c r="C29" s="448">
        <f t="shared" si="2"/>
        <v>0</v>
      </c>
      <c r="D29" s="449">
        <v>0</v>
      </c>
      <c r="E29" s="449">
        <v>0</v>
      </c>
      <c r="F29" s="449">
        <v>0</v>
      </c>
      <c r="G29" s="449">
        <v>0</v>
      </c>
      <c r="H29" s="449">
        <v>0</v>
      </c>
      <c r="I29" s="448">
        <f t="shared" si="4"/>
        <v>0</v>
      </c>
      <c r="J29" s="449">
        <v>0</v>
      </c>
      <c r="K29" s="449">
        <v>0</v>
      </c>
      <c r="L29" s="449">
        <v>0</v>
      </c>
      <c r="M29" s="449">
        <v>0</v>
      </c>
      <c r="N29" s="449">
        <v>0</v>
      </c>
      <c r="O29" s="448">
        <f t="shared" si="3"/>
        <v>0</v>
      </c>
      <c r="P29" s="449">
        <v>0</v>
      </c>
      <c r="Q29" s="449">
        <v>0</v>
      </c>
      <c r="R29" s="449">
        <v>0</v>
      </c>
      <c r="S29" s="449">
        <v>0</v>
      </c>
      <c r="T29" s="449">
        <v>0</v>
      </c>
      <c r="U29" s="454">
        <v>13000</v>
      </c>
      <c r="V29" s="453"/>
      <c r="X29" s="453"/>
    </row>
    <row r="30" spans="1:24" ht="33.75" customHeight="1" x14ac:dyDescent="0.25">
      <c r="A30" s="455">
        <v>21</v>
      </c>
      <c r="B30" s="447" t="s">
        <v>541</v>
      </c>
      <c r="C30" s="448">
        <f t="shared" si="2"/>
        <v>436421097</v>
      </c>
      <c r="D30" s="449">
        <v>409894840</v>
      </c>
      <c r="E30" s="449">
        <v>27016825</v>
      </c>
      <c r="F30" s="449">
        <v>884159</v>
      </c>
      <c r="G30" s="449">
        <v>533008</v>
      </c>
      <c r="H30" s="449">
        <v>0</v>
      </c>
      <c r="I30" s="448">
        <f t="shared" si="4"/>
        <v>14554106</v>
      </c>
      <c r="J30" s="449">
        <v>9822936</v>
      </c>
      <c r="K30" s="449">
        <v>4308162</v>
      </c>
      <c r="L30" s="449">
        <v>369002</v>
      </c>
      <c r="M30" s="449">
        <v>54006</v>
      </c>
      <c r="N30" s="449">
        <v>0</v>
      </c>
      <c r="O30" s="448">
        <f t="shared" si="3"/>
        <v>5512046</v>
      </c>
      <c r="P30" s="449">
        <v>3604311</v>
      </c>
      <c r="Q30" s="449">
        <v>1907735</v>
      </c>
      <c r="R30" s="449">
        <v>0</v>
      </c>
      <c r="S30" s="449">
        <v>0</v>
      </c>
      <c r="T30" s="449">
        <v>0</v>
      </c>
      <c r="U30" s="454">
        <v>13100</v>
      </c>
      <c r="V30" s="453"/>
      <c r="X30" s="453"/>
    </row>
    <row r="31" spans="1:24" ht="23.25" customHeight="1" x14ac:dyDescent="0.25">
      <c r="A31" s="455">
        <v>22</v>
      </c>
      <c r="B31" s="447" t="s">
        <v>542</v>
      </c>
      <c r="C31" s="448">
        <f t="shared" si="2"/>
        <v>133181404</v>
      </c>
      <c r="D31" s="449">
        <v>133181404</v>
      </c>
      <c r="E31" s="449">
        <v>0</v>
      </c>
      <c r="F31" s="449">
        <v>0</v>
      </c>
      <c r="G31" s="449">
        <v>0</v>
      </c>
      <c r="H31" s="449">
        <v>0</v>
      </c>
      <c r="I31" s="448">
        <f t="shared" si="4"/>
        <v>0</v>
      </c>
      <c r="J31" s="449">
        <v>0</v>
      </c>
      <c r="K31" s="449">
        <v>0</v>
      </c>
      <c r="L31" s="449">
        <v>0</v>
      </c>
      <c r="M31" s="449">
        <v>0</v>
      </c>
      <c r="N31" s="449">
        <v>0</v>
      </c>
      <c r="O31" s="448">
        <f t="shared" si="3"/>
        <v>1099917</v>
      </c>
      <c r="P31" s="449">
        <v>1099917</v>
      </c>
      <c r="Q31" s="449">
        <v>0</v>
      </c>
      <c r="R31" s="449">
        <v>0</v>
      </c>
      <c r="S31" s="449">
        <v>0</v>
      </c>
      <c r="T31" s="449">
        <v>0</v>
      </c>
      <c r="U31" s="454">
        <v>13200</v>
      </c>
      <c r="V31" s="453"/>
      <c r="X31" s="453"/>
    </row>
    <row r="32" spans="1:24" ht="32.25" customHeight="1" x14ac:dyDescent="0.25">
      <c r="A32" s="455">
        <v>23</v>
      </c>
      <c r="B32" s="447" t="s">
        <v>543</v>
      </c>
      <c r="C32" s="448">
        <f t="shared" si="2"/>
        <v>0</v>
      </c>
      <c r="D32" s="449">
        <v>0</v>
      </c>
      <c r="E32" s="449">
        <v>0</v>
      </c>
      <c r="F32" s="449">
        <v>0</v>
      </c>
      <c r="G32" s="449">
        <v>0</v>
      </c>
      <c r="H32" s="449">
        <v>0</v>
      </c>
      <c r="I32" s="448">
        <f t="shared" ref="I32:I33" si="5">SUM(J32:N32)</f>
        <v>0</v>
      </c>
      <c r="J32" s="449">
        <v>0</v>
      </c>
      <c r="K32" s="449">
        <v>0</v>
      </c>
      <c r="L32" s="449">
        <v>0</v>
      </c>
      <c r="M32" s="449">
        <v>0</v>
      </c>
      <c r="N32" s="449">
        <v>0</v>
      </c>
      <c r="O32" s="448">
        <f t="shared" si="3"/>
        <v>0</v>
      </c>
      <c r="P32" s="449">
        <v>0</v>
      </c>
      <c r="Q32" s="449">
        <v>0</v>
      </c>
      <c r="R32" s="449">
        <v>0</v>
      </c>
      <c r="S32" s="449">
        <v>0</v>
      </c>
      <c r="T32" s="449">
        <v>0</v>
      </c>
      <c r="U32" s="454">
        <v>13300</v>
      </c>
      <c r="V32" s="453"/>
      <c r="X32" s="453"/>
    </row>
    <row r="33" spans="1:24" ht="32.25" customHeight="1" x14ac:dyDescent="0.25">
      <c r="A33" s="455">
        <v>24</v>
      </c>
      <c r="B33" s="447" t="s">
        <v>544</v>
      </c>
      <c r="C33" s="448">
        <f t="shared" si="2"/>
        <v>0</v>
      </c>
      <c r="D33" s="449">
        <v>0</v>
      </c>
      <c r="E33" s="449">
        <v>0</v>
      </c>
      <c r="F33" s="449">
        <v>0</v>
      </c>
      <c r="G33" s="449">
        <v>0</v>
      </c>
      <c r="H33" s="449">
        <v>0</v>
      </c>
      <c r="I33" s="448">
        <f t="shared" si="5"/>
        <v>0</v>
      </c>
      <c r="J33" s="449">
        <v>0</v>
      </c>
      <c r="K33" s="449">
        <v>0</v>
      </c>
      <c r="L33" s="449">
        <v>0</v>
      </c>
      <c r="M33" s="449">
        <v>0</v>
      </c>
      <c r="N33" s="449">
        <v>0</v>
      </c>
      <c r="O33" s="448">
        <f t="shared" si="3"/>
        <v>0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54">
        <v>14300</v>
      </c>
      <c r="V33" s="453"/>
      <c r="W33" s="440"/>
      <c r="X33" s="453"/>
    </row>
    <row r="34" spans="1:24" ht="33.75" customHeight="1" x14ac:dyDescent="0.25">
      <c r="A34" s="455">
        <v>25</v>
      </c>
      <c r="B34" s="447" t="s">
        <v>545</v>
      </c>
      <c r="C34" s="448">
        <f t="shared" si="2"/>
        <v>0</v>
      </c>
      <c r="D34" s="449">
        <v>0</v>
      </c>
      <c r="E34" s="449">
        <v>0</v>
      </c>
      <c r="F34" s="449">
        <v>0</v>
      </c>
      <c r="G34" s="449">
        <v>0</v>
      </c>
      <c r="H34" s="449">
        <v>0</v>
      </c>
      <c r="I34" s="448">
        <f t="shared" si="4"/>
        <v>0</v>
      </c>
      <c r="J34" s="449">
        <v>0</v>
      </c>
      <c r="K34" s="449">
        <v>0</v>
      </c>
      <c r="L34" s="449">
        <v>0</v>
      </c>
      <c r="M34" s="449">
        <v>0</v>
      </c>
      <c r="N34" s="449">
        <v>0</v>
      </c>
      <c r="O34" s="448">
        <f t="shared" si="3"/>
        <v>0</v>
      </c>
      <c r="P34" s="449">
        <v>0</v>
      </c>
      <c r="Q34" s="449">
        <v>0</v>
      </c>
      <c r="R34" s="449">
        <v>0</v>
      </c>
      <c r="S34" s="449">
        <v>0</v>
      </c>
      <c r="T34" s="449">
        <v>0</v>
      </c>
      <c r="U34" s="454">
        <v>14400</v>
      </c>
      <c r="V34" s="453"/>
      <c r="W34" s="440"/>
      <c r="X34" s="453"/>
    </row>
    <row r="35" spans="1:24" ht="23.25" customHeight="1" x14ac:dyDescent="0.25">
      <c r="A35" s="455">
        <v>26</v>
      </c>
      <c r="B35" s="447" t="s">
        <v>546</v>
      </c>
      <c r="C35" s="448">
        <f t="shared" si="2"/>
        <v>0</v>
      </c>
      <c r="D35" s="449">
        <v>0</v>
      </c>
      <c r="E35" s="449">
        <v>0</v>
      </c>
      <c r="F35" s="449">
        <v>0</v>
      </c>
      <c r="G35" s="449">
        <v>0</v>
      </c>
      <c r="H35" s="449">
        <v>0</v>
      </c>
      <c r="I35" s="448">
        <f t="shared" si="4"/>
        <v>0</v>
      </c>
      <c r="J35" s="449">
        <v>0</v>
      </c>
      <c r="K35" s="449">
        <v>0</v>
      </c>
      <c r="L35" s="449">
        <v>0</v>
      </c>
      <c r="M35" s="449">
        <v>0</v>
      </c>
      <c r="N35" s="449">
        <v>0</v>
      </c>
      <c r="O35" s="448">
        <f t="shared" si="3"/>
        <v>0</v>
      </c>
      <c r="P35" s="449">
        <v>0</v>
      </c>
      <c r="Q35" s="449">
        <v>0</v>
      </c>
      <c r="R35" s="449">
        <v>0</v>
      </c>
      <c r="S35" s="449">
        <v>0</v>
      </c>
      <c r="T35" s="449">
        <v>0</v>
      </c>
      <c r="U35" s="454">
        <v>14500</v>
      </c>
      <c r="V35" s="453"/>
      <c r="X35" s="453"/>
    </row>
    <row r="36" spans="1:24" ht="23.25" customHeight="1" x14ac:dyDescent="0.25">
      <c r="A36" s="455">
        <v>27</v>
      </c>
      <c r="B36" s="447" t="s">
        <v>547</v>
      </c>
      <c r="C36" s="448">
        <f t="shared" si="2"/>
        <v>0</v>
      </c>
      <c r="D36" s="449">
        <v>0</v>
      </c>
      <c r="E36" s="449">
        <v>0</v>
      </c>
      <c r="F36" s="449">
        <v>0</v>
      </c>
      <c r="G36" s="449">
        <v>0</v>
      </c>
      <c r="H36" s="449">
        <v>0</v>
      </c>
      <c r="I36" s="448">
        <f t="shared" si="4"/>
        <v>0</v>
      </c>
      <c r="J36" s="449">
        <v>0</v>
      </c>
      <c r="K36" s="449">
        <v>0</v>
      </c>
      <c r="L36" s="449">
        <v>0</v>
      </c>
      <c r="M36" s="449">
        <v>0</v>
      </c>
      <c r="N36" s="449">
        <v>0</v>
      </c>
      <c r="O36" s="448">
        <f t="shared" si="3"/>
        <v>0</v>
      </c>
      <c r="P36" s="449">
        <v>0</v>
      </c>
      <c r="Q36" s="449">
        <v>0</v>
      </c>
      <c r="R36" s="449">
        <v>0</v>
      </c>
      <c r="S36" s="449">
        <v>0</v>
      </c>
      <c r="T36" s="449">
        <v>0</v>
      </c>
      <c r="U36" s="454">
        <v>14700</v>
      </c>
      <c r="V36" s="453"/>
      <c r="X36" s="453"/>
    </row>
    <row r="37" spans="1:24" ht="23.25" customHeight="1" x14ac:dyDescent="0.25">
      <c r="A37" s="455">
        <v>28</v>
      </c>
      <c r="B37" s="447" t="s">
        <v>548</v>
      </c>
      <c r="C37" s="448">
        <f t="shared" si="2"/>
        <v>0</v>
      </c>
      <c r="D37" s="449">
        <v>0</v>
      </c>
      <c r="E37" s="449">
        <v>0</v>
      </c>
      <c r="F37" s="449">
        <v>0</v>
      </c>
      <c r="G37" s="449">
        <v>0</v>
      </c>
      <c r="H37" s="449">
        <v>0</v>
      </c>
      <c r="I37" s="448">
        <f t="shared" si="4"/>
        <v>0</v>
      </c>
      <c r="J37" s="449">
        <v>0</v>
      </c>
      <c r="K37" s="449">
        <v>0</v>
      </c>
      <c r="L37" s="449">
        <v>0</v>
      </c>
      <c r="M37" s="449">
        <v>0</v>
      </c>
      <c r="N37" s="449">
        <v>0</v>
      </c>
      <c r="O37" s="448">
        <f t="shared" si="3"/>
        <v>0</v>
      </c>
      <c r="P37" s="449">
        <v>0</v>
      </c>
      <c r="Q37" s="449">
        <v>0</v>
      </c>
      <c r="R37" s="449">
        <v>0</v>
      </c>
      <c r="S37" s="449">
        <v>0</v>
      </c>
      <c r="T37" s="449">
        <v>0</v>
      </c>
      <c r="U37" s="454">
        <v>14800</v>
      </c>
      <c r="V37" s="453"/>
      <c r="X37" s="453"/>
    </row>
    <row r="38" spans="1:24" ht="23.25" customHeight="1" x14ac:dyDescent="0.25">
      <c r="A38" s="455">
        <v>29</v>
      </c>
      <c r="B38" s="447" t="s">
        <v>549</v>
      </c>
      <c r="C38" s="448">
        <f t="shared" si="2"/>
        <v>17558017008</v>
      </c>
      <c r="D38" s="449">
        <v>13109780425</v>
      </c>
      <c r="E38" s="449">
        <v>4561080629</v>
      </c>
      <c r="F38" s="449">
        <v>322835757</v>
      </c>
      <c r="G38" s="449">
        <v>275051597</v>
      </c>
      <c r="H38" s="449">
        <v>0</v>
      </c>
      <c r="I38" s="448">
        <f t="shared" si="4"/>
        <v>0</v>
      </c>
      <c r="J38" s="449">
        <v>0</v>
      </c>
      <c r="K38" s="449">
        <v>0</v>
      </c>
      <c r="L38" s="449">
        <v>0</v>
      </c>
      <c r="M38" s="449">
        <v>0</v>
      </c>
      <c r="N38" s="449">
        <v>0</v>
      </c>
      <c r="O38" s="448">
        <f t="shared" si="3"/>
        <v>855739333</v>
      </c>
      <c r="P38" s="449">
        <v>145007933</v>
      </c>
      <c r="Q38" s="449">
        <v>462463007</v>
      </c>
      <c r="R38" s="449">
        <v>87554949</v>
      </c>
      <c r="S38" s="449">
        <v>160713444</v>
      </c>
      <c r="T38" s="449">
        <v>0</v>
      </c>
      <c r="U38" s="454">
        <v>14900</v>
      </c>
      <c r="V38" s="453"/>
      <c r="X38" s="453"/>
    </row>
    <row r="39" spans="1:24" ht="23.25" customHeight="1" x14ac:dyDescent="0.25">
      <c r="A39" s="455">
        <v>30</v>
      </c>
      <c r="B39" s="447" t="s">
        <v>550</v>
      </c>
      <c r="C39" s="448">
        <f t="shared" si="2"/>
        <v>4206911998</v>
      </c>
      <c r="D39" s="449">
        <v>3139242510</v>
      </c>
      <c r="E39" s="449">
        <v>1063491293</v>
      </c>
      <c r="F39" s="449">
        <v>98424058</v>
      </c>
      <c r="G39" s="449">
        <v>95111445</v>
      </c>
      <c r="H39" s="449">
        <v>0</v>
      </c>
      <c r="I39" s="448">
        <f t="shared" si="4"/>
        <v>0</v>
      </c>
      <c r="J39" s="449">
        <v>0</v>
      </c>
      <c r="K39" s="449">
        <v>0</v>
      </c>
      <c r="L39" s="449">
        <v>0</v>
      </c>
      <c r="M39" s="449">
        <v>0</v>
      </c>
      <c r="N39" s="449">
        <v>0</v>
      </c>
      <c r="O39" s="448">
        <f t="shared" si="3"/>
        <v>224101301</v>
      </c>
      <c r="P39" s="449">
        <v>34743993</v>
      </c>
      <c r="Q39" s="449">
        <v>107298132</v>
      </c>
      <c r="R39" s="449">
        <v>26384462</v>
      </c>
      <c r="S39" s="449">
        <v>55674714</v>
      </c>
      <c r="T39" s="449">
        <v>0</v>
      </c>
      <c r="U39" s="454">
        <v>15000</v>
      </c>
      <c r="V39" s="453"/>
      <c r="X39" s="453"/>
    </row>
    <row r="40" spans="1:24" ht="33.75" customHeight="1" x14ac:dyDescent="0.25">
      <c r="A40" s="455">
        <v>31</v>
      </c>
      <c r="B40" s="447" t="s">
        <v>551</v>
      </c>
      <c r="C40" s="448">
        <f t="shared" si="2"/>
        <v>2860756</v>
      </c>
      <c r="D40" s="449">
        <v>2860756</v>
      </c>
      <c r="E40" s="449">
        <v>0</v>
      </c>
      <c r="F40" s="449">
        <v>0</v>
      </c>
      <c r="G40" s="449">
        <v>0</v>
      </c>
      <c r="H40" s="449">
        <v>0</v>
      </c>
      <c r="I40" s="448">
        <f t="shared" si="4"/>
        <v>0</v>
      </c>
      <c r="J40" s="449">
        <v>0</v>
      </c>
      <c r="K40" s="449">
        <v>0</v>
      </c>
      <c r="L40" s="449">
        <v>0</v>
      </c>
      <c r="M40" s="449">
        <v>0</v>
      </c>
      <c r="N40" s="449">
        <v>0</v>
      </c>
      <c r="O40" s="448">
        <f t="shared" si="3"/>
        <v>23626</v>
      </c>
      <c r="P40" s="449">
        <v>23626</v>
      </c>
      <c r="Q40" s="449">
        <v>0</v>
      </c>
      <c r="R40" s="449">
        <v>0</v>
      </c>
      <c r="S40" s="449">
        <v>0</v>
      </c>
      <c r="T40" s="449">
        <v>0</v>
      </c>
      <c r="U40" s="454">
        <v>15100</v>
      </c>
      <c r="V40" s="453"/>
      <c r="W40" s="440"/>
      <c r="X40" s="453"/>
    </row>
    <row r="41" spans="1:24" ht="23.25" customHeight="1" x14ac:dyDescent="0.25">
      <c r="A41" s="455">
        <v>32</v>
      </c>
      <c r="B41" s="447" t="s">
        <v>552</v>
      </c>
      <c r="C41" s="448">
        <f t="shared" si="2"/>
        <v>8501303</v>
      </c>
      <c r="D41" s="449">
        <v>8501303</v>
      </c>
      <c r="E41" s="449">
        <v>0</v>
      </c>
      <c r="F41" s="449">
        <v>0</v>
      </c>
      <c r="G41" s="449">
        <v>0</v>
      </c>
      <c r="H41" s="449">
        <v>0</v>
      </c>
      <c r="I41" s="448">
        <f t="shared" si="4"/>
        <v>0</v>
      </c>
      <c r="J41" s="449">
        <v>0</v>
      </c>
      <c r="K41" s="449">
        <v>0</v>
      </c>
      <c r="L41" s="449">
        <v>0</v>
      </c>
      <c r="M41" s="449">
        <v>0</v>
      </c>
      <c r="N41" s="449">
        <v>0</v>
      </c>
      <c r="O41" s="448">
        <f t="shared" si="3"/>
        <v>70210</v>
      </c>
      <c r="P41" s="449">
        <v>70210</v>
      </c>
      <c r="Q41" s="449">
        <v>0</v>
      </c>
      <c r="R41" s="449">
        <v>0</v>
      </c>
      <c r="S41" s="449">
        <v>0</v>
      </c>
      <c r="T41" s="449">
        <v>0</v>
      </c>
      <c r="U41" s="454">
        <v>15200</v>
      </c>
      <c r="V41" s="453"/>
      <c r="X41" s="453"/>
    </row>
    <row r="42" spans="1:24" ht="23.25" customHeight="1" x14ac:dyDescent="0.25">
      <c r="A42" s="455">
        <v>33</v>
      </c>
      <c r="B42" s="447" t="s">
        <v>553</v>
      </c>
      <c r="C42" s="448">
        <f t="shared" si="2"/>
        <v>1761526570</v>
      </c>
      <c r="D42" s="449">
        <v>1760156212</v>
      </c>
      <c r="E42" s="449">
        <v>1525484</v>
      </c>
      <c r="F42" s="449">
        <v>0</v>
      </c>
      <c r="G42" s="449">
        <v>0</v>
      </c>
      <c r="H42" s="449">
        <v>0</v>
      </c>
      <c r="I42" s="448">
        <f t="shared" si="4"/>
        <v>0</v>
      </c>
      <c r="J42" s="449">
        <v>0</v>
      </c>
      <c r="K42" s="449">
        <v>0</v>
      </c>
      <c r="L42" s="449">
        <v>0</v>
      </c>
      <c r="M42" s="449">
        <v>0</v>
      </c>
      <c r="N42" s="449">
        <v>0</v>
      </c>
      <c r="O42" s="448">
        <f t="shared" si="3"/>
        <v>14703200</v>
      </c>
      <c r="P42" s="449">
        <v>14548074</v>
      </c>
      <c r="Q42" s="449">
        <v>155126</v>
      </c>
      <c r="R42" s="449">
        <v>0</v>
      </c>
      <c r="S42" s="449">
        <v>0</v>
      </c>
      <c r="T42" s="449">
        <v>0</v>
      </c>
      <c r="U42" s="454">
        <v>15300</v>
      </c>
      <c r="V42" s="453"/>
      <c r="X42" s="453"/>
    </row>
    <row r="43" spans="1:24" ht="23.25" customHeight="1" x14ac:dyDescent="0.25">
      <c r="A43" s="455">
        <v>34</v>
      </c>
      <c r="B43" s="447" t="s">
        <v>554</v>
      </c>
      <c r="C43" s="448">
        <f t="shared" si="2"/>
        <v>776879430</v>
      </c>
      <c r="D43" s="449">
        <v>776879430</v>
      </c>
      <c r="E43" s="449">
        <v>0</v>
      </c>
      <c r="F43" s="449">
        <v>0</v>
      </c>
      <c r="G43" s="449">
        <v>0</v>
      </c>
      <c r="H43" s="449">
        <v>0</v>
      </c>
      <c r="I43" s="448">
        <f t="shared" si="4"/>
        <v>0</v>
      </c>
      <c r="J43" s="449">
        <v>0</v>
      </c>
      <c r="K43" s="449">
        <v>0</v>
      </c>
      <c r="L43" s="449">
        <v>0</v>
      </c>
      <c r="M43" s="449">
        <v>0</v>
      </c>
      <c r="N43" s="449">
        <v>0</v>
      </c>
      <c r="O43" s="448">
        <f t="shared" si="3"/>
        <v>6416082</v>
      </c>
      <c r="P43" s="449">
        <v>6416082</v>
      </c>
      <c r="Q43" s="449">
        <v>0</v>
      </c>
      <c r="R43" s="449">
        <v>0</v>
      </c>
      <c r="S43" s="449">
        <v>0</v>
      </c>
      <c r="T43" s="449">
        <v>0</v>
      </c>
      <c r="U43" s="454">
        <v>15400</v>
      </c>
      <c r="V43" s="453"/>
      <c r="X43" s="453"/>
    </row>
    <row r="44" spans="1:24" ht="33.75" customHeight="1" x14ac:dyDescent="0.25">
      <c r="A44" s="455">
        <v>35</v>
      </c>
      <c r="B44" s="447" t="s">
        <v>555</v>
      </c>
      <c r="C44" s="448">
        <f t="shared" si="2"/>
        <v>6007782126</v>
      </c>
      <c r="D44" s="449">
        <v>5686865715</v>
      </c>
      <c r="E44" s="449">
        <v>345490823</v>
      </c>
      <c r="F44" s="449">
        <v>13145418</v>
      </c>
      <c r="G44" s="449">
        <v>2940452</v>
      </c>
      <c r="H44" s="449">
        <v>0</v>
      </c>
      <c r="I44" s="448">
        <f t="shared" si="4"/>
        <v>0</v>
      </c>
      <c r="J44" s="449">
        <v>0</v>
      </c>
      <c r="K44" s="449">
        <v>0</v>
      </c>
      <c r="L44" s="449">
        <v>0</v>
      </c>
      <c r="M44" s="449">
        <v>0</v>
      </c>
      <c r="N44" s="449">
        <v>0</v>
      </c>
      <c r="O44" s="448">
        <f t="shared" si="3"/>
        <v>90277278</v>
      </c>
      <c r="P44" s="449">
        <v>49616996</v>
      </c>
      <c r="Q44" s="449">
        <v>35311988</v>
      </c>
      <c r="R44" s="449">
        <v>3611564</v>
      </c>
      <c r="S44" s="449">
        <v>1736730</v>
      </c>
      <c r="T44" s="449">
        <v>0</v>
      </c>
      <c r="U44" s="454">
        <v>15500</v>
      </c>
      <c r="V44" s="453"/>
      <c r="X44" s="453"/>
    </row>
    <row r="45" spans="1:24" ht="18" customHeight="1" x14ac:dyDescent="0.25">
      <c r="A45" s="455">
        <v>36</v>
      </c>
      <c r="B45" s="447" t="s">
        <v>556</v>
      </c>
      <c r="C45" s="448">
        <f t="shared" si="2"/>
        <v>0</v>
      </c>
      <c r="D45" s="449">
        <v>0</v>
      </c>
      <c r="E45" s="449">
        <v>0</v>
      </c>
      <c r="F45" s="449">
        <v>0</v>
      </c>
      <c r="G45" s="449">
        <v>0</v>
      </c>
      <c r="H45" s="449">
        <v>0</v>
      </c>
      <c r="I45" s="448">
        <f t="shared" si="4"/>
        <v>0</v>
      </c>
      <c r="J45" s="449">
        <v>0</v>
      </c>
      <c r="K45" s="449">
        <v>0</v>
      </c>
      <c r="L45" s="449">
        <v>0</v>
      </c>
      <c r="M45" s="449">
        <v>0</v>
      </c>
      <c r="N45" s="449">
        <v>0</v>
      </c>
      <c r="O45" s="448">
        <f t="shared" si="3"/>
        <v>0</v>
      </c>
      <c r="P45" s="449">
        <v>0</v>
      </c>
      <c r="Q45" s="449">
        <v>0</v>
      </c>
      <c r="R45" s="449">
        <v>0</v>
      </c>
      <c r="S45" s="449">
        <v>0</v>
      </c>
      <c r="T45" s="449">
        <v>0</v>
      </c>
      <c r="U45" s="454">
        <v>15600</v>
      </c>
      <c r="V45" s="453"/>
      <c r="X45" s="453"/>
    </row>
    <row r="46" spans="1:24" ht="23.25" customHeight="1" x14ac:dyDescent="0.25">
      <c r="A46" s="455">
        <v>37</v>
      </c>
      <c r="B46" s="447" t="s">
        <v>557</v>
      </c>
      <c r="C46" s="448">
        <f t="shared" si="2"/>
        <v>390833144</v>
      </c>
      <c r="D46" s="449">
        <v>0</v>
      </c>
      <c r="E46" s="449">
        <v>0</v>
      </c>
      <c r="F46" s="449">
        <v>334912574</v>
      </c>
      <c r="G46" s="449">
        <v>280272009</v>
      </c>
      <c r="H46" s="449">
        <v>0</v>
      </c>
      <c r="I46" s="448">
        <f t="shared" si="4"/>
        <v>0</v>
      </c>
      <c r="J46" s="449">
        <v>0</v>
      </c>
      <c r="K46" s="449">
        <v>0</v>
      </c>
      <c r="L46" s="449">
        <v>0</v>
      </c>
      <c r="M46" s="449">
        <v>0</v>
      </c>
      <c r="N46" s="449">
        <v>0</v>
      </c>
      <c r="O46" s="448">
        <f t="shared" si="3"/>
        <v>227579247</v>
      </c>
      <c r="P46" s="449">
        <v>3227808</v>
      </c>
      <c r="Q46" s="449">
        <v>20580</v>
      </c>
      <c r="R46" s="449">
        <v>83698969</v>
      </c>
      <c r="S46" s="449">
        <v>140525302</v>
      </c>
      <c r="T46" s="449">
        <v>106588</v>
      </c>
      <c r="U46" s="454">
        <v>15700</v>
      </c>
      <c r="V46" s="453"/>
      <c r="W46" s="440"/>
      <c r="X46" s="453"/>
    </row>
    <row r="47" spans="1:24" ht="33.75" customHeight="1" x14ac:dyDescent="0.25">
      <c r="A47" s="455">
        <v>38</v>
      </c>
      <c r="B47" s="447" t="s">
        <v>558</v>
      </c>
      <c r="C47" s="448">
        <f t="shared" si="2"/>
        <v>432844894</v>
      </c>
      <c r="D47" s="449">
        <v>432844894</v>
      </c>
      <c r="E47" s="449"/>
      <c r="F47" s="449"/>
      <c r="G47" s="449"/>
      <c r="H47" s="449"/>
      <c r="I47" s="448">
        <f t="shared" si="4"/>
        <v>0</v>
      </c>
      <c r="J47" s="449"/>
      <c r="K47" s="449"/>
      <c r="L47" s="449"/>
      <c r="M47" s="449"/>
      <c r="N47" s="449"/>
      <c r="O47" s="448">
        <f t="shared" si="3"/>
        <v>4328449</v>
      </c>
      <c r="P47" s="449">
        <v>4328449</v>
      </c>
      <c r="Q47" s="449"/>
      <c r="R47" s="449"/>
      <c r="S47" s="449"/>
      <c r="T47" s="449"/>
      <c r="U47" s="454">
        <v>15800</v>
      </c>
      <c r="V47" s="453"/>
      <c r="W47" s="440"/>
      <c r="X47" s="453"/>
    </row>
    <row r="48" spans="1:24" ht="23.25" customHeight="1" x14ac:dyDescent="0.25">
      <c r="A48" s="455">
        <v>39</v>
      </c>
      <c r="B48" s="447" t="s">
        <v>559</v>
      </c>
      <c r="C48" s="448">
        <f t="shared" si="2"/>
        <v>0</v>
      </c>
      <c r="D48" s="449"/>
      <c r="E48" s="449"/>
      <c r="F48" s="449"/>
      <c r="G48" s="449"/>
      <c r="H48" s="449"/>
      <c r="I48" s="448">
        <f t="shared" si="4"/>
        <v>0</v>
      </c>
      <c r="J48" s="449"/>
      <c r="K48" s="449"/>
      <c r="L48" s="449"/>
      <c r="M48" s="449"/>
      <c r="N48" s="449"/>
      <c r="O48" s="448">
        <f t="shared" si="3"/>
        <v>0</v>
      </c>
      <c r="P48" s="449"/>
      <c r="Q48" s="449"/>
      <c r="R48" s="449"/>
      <c r="S48" s="449"/>
      <c r="T48" s="449"/>
      <c r="U48" s="454">
        <v>15900</v>
      </c>
      <c r="V48" s="453"/>
      <c r="W48" s="440"/>
      <c r="X48" s="453"/>
    </row>
    <row r="49" spans="1:30" ht="23.25" customHeight="1" x14ac:dyDescent="0.25">
      <c r="A49" s="455">
        <v>40</v>
      </c>
      <c r="B49" s="447" t="s">
        <v>210</v>
      </c>
      <c r="C49" s="448">
        <f t="shared" si="2"/>
        <v>751780557</v>
      </c>
      <c r="D49" s="458">
        <v>469670900</v>
      </c>
      <c r="E49" s="458">
        <v>203820166</v>
      </c>
      <c r="F49" s="458">
        <v>58598682</v>
      </c>
      <c r="G49" s="458">
        <v>109810035</v>
      </c>
      <c r="H49" s="458">
        <v>0</v>
      </c>
      <c r="I49" s="448">
        <f t="shared" si="4"/>
        <v>256578304</v>
      </c>
      <c r="J49" s="458">
        <v>86616129</v>
      </c>
      <c r="K49" s="458">
        <v>82437315</v>
      </c>
      <c r="L49" s="458">
        <v>52062153</v>
      </c>
      <c r="M49" s="458">
        <v>35462707</v>
      </c>
      <c r="N49" s="458">
        <v>0</v>
      </c>
      <c r="O49" s="448">
        <f t="shared" si="3"/>
        <v>93234818</v>
      </c>
      <c r="P49" s="449">
        <v>3115592</v>
      </c>
      <c r="Q49" s="449">
        <v>20564537</v>
      </c>
      <c r="R49" s="449">
        <v>14649671</v>
      </c>
      <c r="S49" s="449">
        <v>54905018</v>
      </c>
      <c r="T49" s="449">
        <v>0</v>
      </c>
      <c r="U49" s="454">
        <v>16300</v>
      </c>
      <c r="V49" s="453"/>
      <c r="W49" s="440"/>
      <c r="X49" s="453"/>
    </row>
    <row r="50" spans="1:30" ht="23.25" customHeight="1" x14ac:dyDescent="0.25">
      <c r="A50" s="455">
        <v>41</v>
      </c>
      <c r="B50" s="447" t="s">
        <v>560</v>
      </c>
      <c r="C50" s="448">
        <f t="shared" si="2"/>
        <v>64626086</v>
      </c>
      <c r="D50" s="449">
        <v>9412653</v>
      </c>
      <c r="E50" s="449">
        <v>40655490</v>
      </c>
      <c r="F50" s="449">
        <v>11510244</v>
      </c>
      <c r="G50" s="449">
        <v>19981618</v>
      </c>
      <c r="H50" s="449"/>
      <c r="I50" s="448">
        <f t="shared" si="4"/>
        <v>0</v>
      </c>
      <c r="J50" s="449"/>
      <c r="K50" s="449"/>
      <c r="L50" s="449"/>
      <c r="M50" s="449"/>
      <c r="N50" s="449"/>
      <c r="O50" s="448">
        <f t="shared" si="3"/>
        <v>17201748</v>
      </c>
      <c r="P50" s="449">
        <v>267829</v>
      </c>
      <c r="Q50" s="449">
        <v>4065549</v>
      </c>
      <c r="R50" s="449">
        <v>2877561</v>
      </c>
      <c r="S50" s="449">
        <v>9990809</v>
      </c>
      <c r="T50" s="449">
        <v>0</v>
      </c>
      <c r="U50" s="454">
        <v>16400</v>
      </c>
      <c r="V50" s="453"/>
      <c r="W50" s="440"/>
      <c r="X50" s="453"/>
    </row>
    <row r="51" spans="1:30" ht="23.25" customHeight="1" x14ac:dyDescent="0.25">
      <c r="A51" s="455">
        <v>42</v>
      </c>
      <c r="B51" s="447" t="s">
        <v>561</v>
      </c>
      <c r="C51" s="448">
        <f t="shared" si="2"/>
        <v>963175817</v>
      </c>
      <c r="D51" s="449">
        <v>963175817</v>
      </c>
      <c r="E51" s="449"/>
      <c r="F51" s="449"/>
      <c r="G51" s="449"/>
      <c r="H51" s="449"/>
      <c r="I51" s="448">
        <f t="shared" si="4"/>
        <v>0</v>
      </c>
      <c r="J51" s="449"/>
      <c r="K51" s="449"/>
      <c r="L51" s="449"/>
      <c r="M51" s="449"/>
      <c r="N51" s="449"/>
      <c r="O51" s="448">
        <f t="shared" si="3"/>
        <v>0</v>
      </c>
      <c r="P51" s="449"/>
      <c r="Q51" s="449"/>
      <c r="R51" s="449"/>
      <c r="S51" s="449"/>
      <c r="T51" s="449"/>
      <c r="U51" s="454">
        <v>16500</v>
      </c>
      <c r="V51" s="453"/>
      <c r="W51" s="440"/>
      <c r="X51" s="453"/>
    </row>
    <row r="52" spans="1:30" ht="23.25" customHeight="1" x14ac:dyDescent="0.25">
      <c r="A52" s="455">
        <v>43</v>
      </c>
      <c r="B52" s="447" t="s">
        <v>562</v>
      </c>
      <c r="C52" s="448">
        <f t="shared" si="2"/>
        <v>361945507</v>
      </c>
      <c r="D52" s="449">
        <v>361945507</v>
      </c>
      <c r="E52" s="449"/>
      <c r="F52" s="449"/>
      <c r="G52" s="449"/>
      <c r="H52" s="449"/>
      <c r="I52" s="448">
        <f t="shared" si="4"/>
        <v>0</v>
      </c>
      <c r="J52" s="449"/>
      <c r="K52" s="449"/>
      <c r="L52" s="449"/>
      <c r="M52" s="449"/>
      <c r="N52" s="449"/>
      <c r="O52" s="448">
        <f t="shared" si="3"/>
        <v>0</v>
      </c>
      <c r="P52" s="449"/>
      <c r="Q52" s="449"/>
      <c r="R52" s="449"/>
      <c r="S52" s="449"/>
      <c r="T52" s="449"/>
      <c r="U52" s="454">
        <v>16600</v>
      </c>
      <c r="V52" s="453"/>
      <c r="W52" s="440"/>
      <c r="X52" s="453"/>
    </row>
    <row r="53" spans="1:30" ht="23.25" customHeight="1" x14ac:dyDescent="0.25">
      <c r="A53" s="455">
        <v>44</v>
      </c>
      <c r="B53" s="447" t="s">
        <v>563</v>
      </c>
      <c r="C53" s="448">
        <f t="shared" si="2"/>
        <v>141305080</v>
      </c>
      <c r="D53" s="449">
        <v>137815987</v>
      </c>
      <c r="E53" s="449">
        <v>3876770</v>
      </c>
      <c r="F53" s="449"/>
      <c r="G53" s="449"/>
      <c r="H53" s="449"/>
      <c r="I53" s="448">
        <f t="shared" si="4"/>
        <v>0</v>
      </c>
      <c r="J53" s="449"/>
      <c r="K53" s="449"/>
      <c r="L53" s="449"/>
      <c r="M53" s="449"/>
      <c r="N53" s="449"/>
      <c r="O53" s="448">
        <f t="shared" si="3"/>
        <v>1800728</v>
      </c>
      <c r="P53" s="449">
        <v>1413051</v>
      </c>
      <c r="Q53" s="449">
        <v>387677</v>
      </c>
      <c r="R53" s="449"/>
      <c r="S53" s="449"/>
      <c r="T53" s="449"/>
      <c r="U53" s="459">
        <v>16700</v>
      </c>
      <c r="V53" s="453"/>
      <c r="W53" s="440"/>
      <c r="X53" s="453"/>
    </row>
    <row r="54" spans="1:30" ht="23.25" customHeight="1" x14ac:dyDescent="0.25">
      <c r="A54" s="455">
        <v>45</v>
      </c>
      <c r="B54" s="447" t="s">
        <v>564</v>
      </c>
      <c r="C54" s="448">
        <f t="shared" si="2"/>
        <v>119642621</v>
      </c>
      <c r="D54" s="449">
        <v>102021912</v>
      </c>
      <c r="E54" s="449">
        <v>10937585</v>
      </c>
      <c r="F54" s="449">
        <v>8305432</v>
      </c>
      <c r="G54" s="449">
        <v>3874627</v>
      </c>
      <c r="H54" s="449">
        <v>376657</v>
      </c>
      <c r="I54" s="448">
        <f t="shared" ref="I54" si="6">SUM(J54:N54)</f>
        <v>0</v>
      </c>
      <c r="J54" s="449"/>
      <c r="K54" s="449"/>
      <c r="L54" s="449"/>
      <c r="M54" s="449"/>
      <c r="N54" s="449"/>
      <c r="O54" s="448">
        <f t="shared" ref="O54" si="7">SUM(P54:T54)</f>
        <v>7070018</v>
      </c>
      <c r="P54" s="449">
        <v>1196426</v>
      </c>
      <c r="Q54" s="449">
        <v>1152542</v>
      </c>
      <c r="R54" s="449">
        <v>2234312</v>
      </c>
      <c r="S54" s="449">
        <v>2104450</v>
      </c>
      <c r="T54" s="449">
        <v>382288</v>
      </c>
      <c r="U54" s="459">
        <v>16800</v>
      </c>
      <c r="V54" s="453"/>
      <c r="W54" s="440"/>
      <c r="X54" s="453"/>
    </row>
    <row r="55" spans="1:30" ht="23.25" customHeight="1" x14ac:dyDescent="0.25">
      <c r="A55" s="455">
        <v>46</v>
      </c>
      <c r="B55" s="447" t="s">
        <v>207</v>
      </c>
      <c r="C55" s="448">
        <f t="shared" si="2"/>
        <v>891298894</v>
      </c>
      <c r="D55" s="449">
        <v>891298894</v>
      </c>
      <c r="E55" s="449"/>
      <c r="F55" s="449"/>
      <c r="G55" s="449"/>
      <c r="H55" s="449"/>
      <c r="I55" s="448">
        <f t="shared" si="4"/>
        <v>0</v>
      </c>
      <c r="J55" s="449"/>
      <c r="K55" s="449"/>
      <c r="L55" s="449"/>
      <c r="M55" s="449"/>
      <c r="N55" s="449"/>
      <c r="O55" s="448">
        <f t="shared" si="3"/>
        <v>537115</v>
      </c>
      <c r="P55" s="449">
        <v>537115</v>
      </c>
      <c r="Q55" s="449"/>
      <c r="R55" s="449"/>
      <c r="S55" s="449"/>
      <c r="T55" s="449"/>
      <c r="U55" s="459">
        <v>16900</v>
      </c>
      <c r="V55" s="453"/>
      <c r="W55" s="440"/>
      <c r="X55" s="453"/>
    </row>
    <row r="56" spans="1:30" ht="23.25" customHeight="1" x14ac:dyDescent="0.25">
      <c r="A56" s="455">
        <v>47</v>
      </c>
      <c r="B56" s="447" t="s">
        <v>72</v>
      </c>
      <c r="C56" s="448">
        <f t="shared" si="2"/>
        <v>0</v>
      </c>
      <c r="D56" s="449">
        <v>0</v>
      </c>
      <c r="E56" s="449"/>
      <c r="F56" s="449"/>
      <c r="G56" s="449"/>
      <c r="H56" s="449"/>
      <c r="I56" s="448">
        <f t="shared" si="4"/>
        <v>0</v>
      </c>
      <c r="J56" s="449"/>
      <c r="K56" s="449"/>
      <c r="L56" s="449"/>
      <c r="M56" s="449"/>
      <c r="N56" s="449"/>
      <c r="O56" s="448">
        <f t="shared" si="3"/>
        <v>0</v>
      </c>
      <c r="P56" s="449"/>
      <c r="Q56" s="449"/>
      <c r="R56" s="449"/>
      <c r="S56" s="449"/>
      <c r="T56" s="449"/>
      <c r="U56" s="459">
        <v>17100</v>
      </c>
      <c r="V56" s="453"/>
      <c r="W56" s="440"/>
      <c r="X56" s="453"/>
    </row>
    <row r="57" spans="1:30" ht="23.25" customHeight="1" x14ac:dyDescent="0.25">
      <c r="A57" s="455">
        <v>48</v>
      </c>
      <c r="B57" s="447" t="s">
        <v>209</v>
      </c>
      <c r="C57" s="448">
        <f t="shared" si="2"/>
        <v>137572</v>
      </c>
      <c r="D57" s="449">
        <v>137572</v>
      </c>
      <c r="E57" s="449"/>
      <c r="F57" s="449"/>
      <c r="G57" s="449"/>
      <c r="H57" s="449"/>
      <c r="I57" s="448">
        <f t="shared" si="4"/>
        <v>0</v>
      </c>
      <c r="J57" s="449"/>
      <c r="K57" s="449"/>
      <c r="L57" s="449"/>
      <c r="M57" s="449"/>
      <c r="N57" s="449"/>
      <c r="O57" s="448">
        <f t="shared" si="3"/>
        <v>0</v>
      </c>
      <c r="P57" s="449"/>
      <c r="Q57" s="449"/>
      <c r="R57" s="449"/>
      <c r="S57" s="449"/>
      <c r="T57" s="449"/>
      <c r="U57" s="459">
        <v>17300</v>
      </c>
      <c r="V57" s="453"/>
      <c r="W57" s="440"/>
      <c r="X57" s="453"/>
    </row>
    <row r="58" spans="1:30" ht="35.25" customHeight="1" x14ac:dyDescent="0.25">
      <c r="A58" s="455">
        <v>49</v>
      </c>
      <c r="B58" s="447" t="s">
        <v>565</v>
      </c>
      <c r="C58" s="448">
        <f t="shared" si="2"/>
        <v>194727333</v>
      </c>
      <c r="D58" s="449">
        <v>194727333</v>
      </c>
      <c r="E58" s="449"/>
      <c r="F58" s="449"/>
      <c r="G58" s="449"/>
      <c r="H58" s="449"/>
      <c r="I58" s="448">
        <f t="shared" si="4"/>
        <v>0</v>
      </c>
      <c r="J58" s="449"/>
      <c r="K58" s="449"/>
      <c r="L58" s="449"/>
      <c r="M58" s="449"/>
      <c r="N58" s="449"/>
      <c r="O58" s="448">
        <f t="shared" si="3"/>
        <v>0</v>
      </c>
      <c r="P58" s="449"/>
      <c r="Q58" s="449"/>
      <c r="R58" s="449"/>
      <c r="S58" s="449"/>
      <c r="T58" s="449"/>
      <c r="U58" s="459">
        <v>17400</v>
      </c>
      <c r="V58" s="453"/>
      <c r="W58" s="440"/>
      <c r="X58" s="453"/>
      <c r="Y58" s="410"/>
      <c r="Z58" s="410"/>
      <c r="AA58" s="410"/>
      <c r="AB58" s="410"/>
      <c r="AC58" s="410"/>
      <c r="AD58" s="410"/>
    </row>
    <row r="59" spans="1:30" ht="23.25" customHeight="1" x14ac:dyDescent="0.25">
      <c r="A59" s="455">
        <v>50</v>
      </c>
      <c r="B59" s="447" t="s">
        <v>566</v>
      </c>
      <c r="C59" s="448">
        <f>SUM(D59:H59)-O59</f>
        <v>308912045</v>
      </c>
      <c r="D59" s="449">
        <v>308912045</v>
      </c>
      <c r="E59" s="449"/>
      <c r="F59" s="449"/>
      <c r="G59" s="449"/>
      <c r="H59" s="449"/>
      <c r="I59" s="448">
        <f t="shared" si="4"/>
        <v>0</v>
      </c>
      <c r="J59" s="449"/>
      <c r="K59" s="449"/>
      <c r="L59" s="449"/>
      <c r="M59" s="449"/>
      <c r="N59" s="449"/>
      <c r="O59" s="448">
        <f t="shared" si="3"/>
        <v>0</v>
      </c>
      <c r="P59" s="449"/>
      <c r="Q59" s="449"/>
      <c r="R59" s="449"/>
      <c r="S59" s="449"/>
      <c r="T59" s="449"/>
      <c r="U59" s="459">
        <v>17700</v>
      </c>
      <c r="V59" s="453"/>
      <c r="W59" s="445" t="e">
        <f>+#REF!</f>
        <v>#REF!</v>
      </c>
      <c r="X59" s="453"/>
    </row>
    <row r="60" spans="1:30" s="410" customFormat="1" ht="23.25" customHeight="1" x14ac:dyDescent="0.25">
      <c r="A60" s="455">
        <v>51</v>
      </c>
      <c r="B60" s="447" t="s">
        <v>215</v>
      </c>
      <c r="C60" s="448">
        <f t="shared" si="2"/>
        <v>1161328419</v>
      </c>
      <c r="D60" s="449">
        <v>1159872463</v>
      </c>
      <c r="E60" s="449">
        <v>0</v>
      </c>
      <c r="F60" s="449">
        <v>175393</v>
      </c>
      <c r="G60" s="449">
        <v>5022609</v>
      </c>
      <c r="H60" s="449">
        <v>22562389</v>
      </c>
      <c r="I60" s="448">
        <f t="shared" si="4"/>
        <v>0</v>
      </c>
      <c r="J60" s="449"/>
      <c r="K60" s="449"/>
      <c r="L60" s="449"/>
      <c r="M60" s="449"/>
      <c r="N60" s="449"/>
      <c r="O60" s="448">
        <f t="shared" si="3"/>
        <v>37917719</v>
      </c>
      <c r="P60" s="449">
        <v>11613284</v>
      </c>
      <c r="Q60" s="449">
        <v>0</v>
      </c>
      <c r="R60" s="449">
        <v>46505</v>
      </c>
      <c r="S60" s="449">
        <v>3695542</v>
      </c>
      <c r="T60" s="449">
        <v>22562388</v>
      </c>
      <c r="U60" s="459">
        <v>19900</v>
      </c>
      <c r="V60" s="453"/>
      <c r="W60" s="445"/>
      <c r="X60" s="453"/>
      <c r="Y60" s="450"/>
      <c r="Z60" s="450"/>
      <c r="AA60" s="450"/>
      <c r="AB60" s="450"/>
      <c r="AC60" s="450"/>
      <c r="AD60" s="450"/>
    </row>
    <row r="61" spans="1:30" s="410" customFormat="1" ht="15" customHeight="1" x14ac:dyDescent="0.25">
      <c r="A61" s="446"/>
      <c r="B61" s="447"/>
      <c r="C61" s="448"/>
      <c r="D61" s="448"/>
      <c r="E61" s="448"/>
      <c r="F61" s="448"/>
      <c r="G61" s="448"/>
      <c r="H61" s="448"/>
      <c r="I61" s="448"/>
      <c r="J61" s="449"/>
      <c r="K61" s="449"/>
      <c r="L61" s="449"/>
      <c r="M61" s="449"/>
      <c r="N61" s="449"/>
      <c r="O61" s="448"/>
      <c r="P61" s="460"/>
      <c r="Q61" s="460"/>
      <c r="R61" s="460"/>
      <c r="S61" s="460"/>
      <c r="T61" s="460"/>
      <c r="U61" s="454"/>
      <c r="V61" s="461"/>
      <c r="W61" s="445"/>
      <c r="X61" s="450"/>
      <c r="Y61" s="450"/>
      <c r="Z61" s="450"/>
      <c r="AA61" s="450"/>
      <c r="AB61" s="450"/>
      <c r="AC61" s="450"/>
      <c r="AD61" s="450"/>
    </row>
    <row r="62" spans="1:30" s="450" customFormat="1" ht="23.25" customHeight="1" x14ac:dyDescent="0.2">
      <c r="A62" s="462"/>
      <c r="B62" s="442" t="s">
        <v>567</v>
      </c>
      <c r="C62" s="463">
        <f t="shared" ref="C62:H62" si="8">SUM(C63:C66)</f>
        <v>506434017</v>
      </c>
      <c r="D62" s="463">
        <f t="shared" si="8"/>
        <v>506434017</v>
      </c>
      <c r="E62" s="463">
        <f t="shared" si="8"/>
        <v>0</v>
      </c>
      <c r="F62" s="463">
        <f t="shared" si="8"/>
        <v>0</v>
      </c>
      <c r="G62" s="463">
        <f t="shared" si="8"/>
        <v>0</v>
      </c>
      <c r="H62" s="463">
        <f t="shared" si="8"/>
        <v>0</v>
      </c>
      <c r="I62" s="463">
        <f t="shared" ref="I62:I63" si="9">SUM(J62:N62)</f>
        <v>0</v>
      </c>
      <c r="J62" s="463">
        <f>SUM(J63:J66)</f>
        <v>0</v>
      </c>
      <c r="K62" s="463">
        <f t="shared" ref="K62:T62" si="10">SUM(K63:K66)</f>
        <v>0</v>
      </c>
      <c r="L62" s="463">
        <f t="shared" si="10"/>
        <v>0</v>
      </c>
      <c r="M62" s="463">
        <f t="shared" si="10"/>
        <v>0</v>
      </c>
      <c r="N62" s="463">
        <f t="shared" si="10"/>
        <v>0</v>
      </c>
      <c r="O62" s="463">
        <f t="shared" si="10"/>
        <v>3913935</v>
      </c>
      <c r="P62" s="463">
        <f t="shared" si="10"/>
        <v>3913935</v>
      </c>
      <c r="Q62" s="463">
        <f t="shared" si="10"/>
        <v>0</v>
      </c>
      <c r="R62" s="463">
        <f t="shared" si="10"/>
        <v>0</v>
      </c>
      <c r="S62" s="463">
        <f t="shared" si="10"/>
        <v>0</v>
      </c>
      <c r="T62" s="463">
        <f t="shared" si="10"/>
        <v>0</v>
      </c>
      <c r="U62" s="407"/>
      <c r="V62" s="407"/>
      <c r="W62" s="445" t="e">
        <f>+(#REF!)</f>
        <v>#REF!</v>
      </c>
      <c r="X62" s="407"/>
      <c r="Y62" s="407"/>
      <c r="Z62" s="407"/>
      <c r="AA62" s="407"/>
      <c r="AB62" s="407"/>
      <c r="AC62" s="407"/>
      <c r="AD62" s="407"/>
    </row>
    <row r="63" spans="1:30" ht="26.25" customHeight="1" x14ac:dyDescent="0.25">
      <c r="A63" s="446" t="s">
        <v>154</v>
      </c>
      <c r="B63" s="447" t="s">
        <v>568</v>
      </c>
      <c r="C63" s="448">
        <f t="shared" ref="C63" si="11">SUM(D63:H63)-O63+P63</f>
        <v>333598542</v>
      </c>
      <c r="D63" s="449">
        <v>333598542</v>
      </c>
      <c r="E63" s="449"/>
      <c r="F63" s="449"/>
      <c r="G63" s="449"/>
      <c r="H63" s="449"/>
      <c r="I63" s="448">
        <f t="shared" si="9"/>
        <v>0</v>
      </c>
      <c r="J63" s="460"/>
      <c r="K63" s="460"/>
      <c r="L63" s="460"/>
      <c r="M63" s="460"/>
      <c r="N63" s="460"/>
      <c r="O63" s="448">
        <f t="shared" ref="O63" si="12">SUM(P63:T63)</f>
        <v>2578190</v>
      </c>
      <c r="P63" s="449">
        <v>2578190</v>
      </c>
      <c r="Q63" s="460"/>
      <c r="R63" s="460"/>
      <c r="S63" s="460"/>
      <c r="T63" s="460"/>
      <c r="U63" s="454" t="s">
        <v>569</v>
      </c>
      <c r="W63" s="445" t="e">
        <f>+(W62*70%)</f>
        <v>#REF!</v>
      </c>
    </row>
    <row r="64" spans="1:30" ht="26.25" customHeight="1" x14ac:dyDescent="0.2">
      <c r="A64" s="446" t="s">
        <v>155</v>
      </c>
      <c r="B64" s="447" t="s">
        <v>570</v>
      </c>
      <c r="C64" s="448">
        <f>SUM(D64:H64)-O64+P64</f>
        <v>59289529</v>
      </c>
      <c r="D64" s="449">
        <v>59289529</v>
      </c>
      <c r="E64" s="449"/>
      <c r="F64" s="449"/>
      <c r="G64" s="449"/>
      <c r="H64" s="449"/>
      <c r="I64" s="448">
        <f>SUM(J64:N64)</f>
        <v>0</v>
      </c>
      <c r="J64" s="460"/>
      <c r="K64" s="460"/>
      <c r="L64" s="460"/>
      <c r="M64" s="460"/>
      <c r="N64" s="460"/>
      <c r="O64" s="448">
        <f>SUM(P64:T64)</f>
        <v>458214</v>
      </c>
      <c r="P64" s="449">
        <v>458214</v>
      </c>
      <c r="Q64" s="460"/>
      <c r="R64" s="460"/>
      <c r="S64" s="460"/>
      <c r="T64" s="460"/>
      <c r="U64" s="407">
        <v>90993</v>
      </c>
    </row>
    <row r="65" spans="1:33" ht="26.25" customHeight="1" x14ac:dyDescent="0.2">
      <c r="A65" s="446" t="s">
        <v>159</v>
      </c>
      <c r="B65" s="447" t="s">
        <v>571</v>
      </c>
      <c r="C65" s="448">
        <f t="shared" ref="C65:C66" si="13">SUM(D65:H65)-O65+P65</f>
        <v>4400</v>
      </c>
      <c r="D65" s="449">
        <v>4400</v>
      </c>
      <c r="E65" s="449"/>
      <c r="F65" s="449"/>
      <c r="G65" s="449"/>
      <c r="H65" s="449"/>
      <c r="I65" s="448">
        <f>SUM(J65:N65)</f>
        <v>0</v>
      </c>
      <c r="J65" s="460"/>
      <c r="K65" s="460"/>
      <c r="L65" s="460"/>
      <c r="M65" s="460"/>
      <c r="N65" s="460"/>
      <c r="O65" s="448">
        <f>SUM(P65:T65)</f>
        <v>34</v>
      </c>
      <c r="P65" s="449">
        <v>34</v>
      </c>
      <c r="Q65" s="449"/>
      <c r="R65" s="460"/>
      <c r="S65" s="460"/>
      <c r="T65" s="460"/>
      <c r="U65" s="407">
        <v>91809</v>
      </c>
    </row>
    <row r="66" spans="1:33" ht="26.25" customHeight="1" x14ac:dyDescent="0.2">
      <c r="A66" s="446" t="s">
        <v>173</v>
      </c>
      <c r="B66" s="447" t="s">
        <v>572</v>
      </c>
      <c r="C66" s="448">
        <f t="shared" si="13"/>
        <v>113541546</v>
      </c>
      <c r="D66" s="449">
        <v>113541546</v>
      </c>
      <c r="E66" s="449"/>
      <c r="F66" s="449"/>
      <c r="G66" s="449"/>
      <c r="H66" s="449"/>
      <c r="I66" s="448">
        <f>SUM(J66:N66)</f>
        <v>0</v>
      </c>
      <c r="J66" s="460"/>
      <c r="K66" s="460"/>
      <c r="L66" s="460"/>
      <c r="M66" s="460"/>
      <c r="N66" s="460"/>
      <c r="O66" s="448">
        <f>SUM(P66:T66)</f>
        <v>877497</v>
      </c>
      <c r="P66" s="449">
        <v>877497</v>
      </c>
      <c r="Q66" s="449"/>
      <c r="R66" s="460"/>
      <c r="S66" s="460"/>
      <c r="T66" s="460"/>
      <c r="U66" s="407">
        <v>90966</v>
      </c>
    </row>
    <row r="68" spans="1:33" s="5" customFormat="1" ht="15" customHeight="1" x14ac:dyDescent="0.25">
      <c r="A68" s="16"/>
      <c r="B68" s="464" t="s">
        <v>129</v>
      </c>
      <c r="C68" s="16"/>
      <c r="D68" s="16"/>
      <c r="E68" s="16"/>
      <c r="F68" s="15"/>
      <c r="G68" s="15"/>
      <c r="H68" s="15"/>
      <c r="I68" s="15"/>
      <c r="J68" s="15"/>
      <c r="K68" s="15"/>
      <c r="L68" s="15"/>
      <c r="M68" s="15"/>
      <c r="N68" s="16"/>
      <c r="O68" s="16"/>
      <c r="P68" s="16"/>
      <c r="Q68" s="16"/>
      <c r="R68" s="16"/>
      <c r="S68" s="16"/>
      <c r="T68" s="16"/>
      <c r="U68" s="16"/>
      <c r="V68" s="16"/>
      <c r="W68" s="288"/>
      <c r="X68" s="16"/>
      <c r="Y68" s="16"/>
      <c r="Z68" s="16"/>
      <c r="AA68" s="16"/>
      <c r="AB68" s="16"/>
      <c r="AC68" s="16"/>
      <c r="AD68" s="16"/>
    </row>
    <row r="69" spans="1:33" s="5" customFormat="1" ht="11.25" customHeight="1" x14ac:dyDescent="0.25">
      <c r="A69" s="16"/>
      <c r="B69" s="464"/>
      <c r="C69" s="16"/>
      <c r="D69" s="16"/>
      <c r="E69" s="16"/>
      <c r="F69" s="15"/>
      <c r="G69" s="15"/>
      <c r="H69" s="15"/>
      <c r="I69" s="15"/>
      <c r="J69" s="15"/>
      <c r="K69" s="15"/>
      <c r="L69" s="15"/>
      <c r="M69" s="15"/>
      <c r="N69" s="16"/>
      <c r="O69" s="16"/>
      <c r="P69" s="16"/>
      <c r="Q69" s="16"/>
      <c r="R69" s="16"/>
      <c r="S69" s="16"/>
      <c r="T69" s="16"/>
      <c r="U69" s="16"/>
      <c r="V69" s="16"/>
      <c r="W69" s="288"/>
      <c r="X69" s="16"/>
      <c r="Y69" s="16"/>
      <c r="Z69" s="16"/>
      <c r="AA69" s="16"/>
      <c r="AB69" s="16"/>
      <c r="AC69" s="16"/>
      <c r="AD69" s="16"/>
    </row>
    <row r="70" spans="1:33" s="5" customFormat="1" ht="15" customHeight="1" x14ac:dyDescent="0.25">
      <c r="A70" s="16"/>
      <c r="B70" s="464" t="s">
        <v>130</v>
      </c>
      <c r="C70" s="16"/>
      <c r="D70" s="16"/>
      <c r="E70" s="16"/>
      <c r="F70" s="15"/>
      <c r="G70" s="15"/>
      <c r="H70" s="15"/>
      <c r="I70" s="15"/>
      <c r="J70" s="15"/>
      <c r="K70" s="15"/>
      <c r="L70" s="15"/>
      <c r="M70" s="15"/>
      <c r="N70" s="16"/>
      <c r="O70" s="16"/>
      <c r="P70" s="16"/>
      <c r="Q70" s="16"/>
      <c r="R70" s="16"/>
      <c r="S70" s="16"/>
      <c r="T70" s="16"/>
      <c r="U70" s="16"/>
      <c r="V70" s="16"/>
      <c r="W70" s="288"/>
      <c r="X70" s="16"/>
      <c r="Y70" s="16"/>
      <c r="Z70" s="16"/>
      <c r="AA70" s="16"/>
      <c r="AB70" s="16"/>
      <c r="AC70" s="16"/>
      <c r="AD70" s="16"/>
    </row>
    <row r="71" spans="1:33" s="5" customFormat="1" ht="15" customHeight="1" x14ac:dyDescent="0.2">
      <c r="A71" s="16"/>
      <c r="B71" s="53"/>
      <c r="C71" s="16"/>
      <c r="D71" s="16"/>
      <c r="E71" s="16"/>
      <c r="F71" s="15"/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407"/>
      <c r="V71" s="407"/>
      <c r="W71" s="410"/>
      <c r="X71" s="407"/>
      <c r="Y71" s="407"/>
      <c r="Z71" s="407"/>
      <c r="AA71" s="407"/>
      <c r="AB71" s="407"/>
      <c r="AC71" s="407"/>
      <c r="AD71" s="407"/>
      <c r="AE71" s="16"/>
      <c r="AF71" s="16"/>
      <c r="AG71" s="16"/>
    </row>
    <row r="74" spans="1:33" x14ac:dyDescent="0.2">
      <c r="C74" s="465" t="e">
        <f>+#REF!</f>
        <v>#REF!</v>
      </c>
      <c r="D74" s="466">
        <f>+'[7]loans type'!N8</f>
        <v>27142342221</v>
      </c>
      <c r="E74" s="466">
        <f>+'[7]loans type'!O8</f>
        <v>6075287816</v>
      </c>
      <c r="F74" s="466">
        <f>+'[7]loans type'!P8</f>
        <v>805768191</v>
      </c>
      <c r="G74" s="466">
        <f>+'[7]loans type'!Q8</f>
        <v>717781714</v>
      </c>
      <c r="H74" s="466">
        <f>+'[7]loans type'!R8</f>
        <v>0</v>
      </c>
      <c r="I74" s="467"/>
      <c r="J74" s="467"/>
      <c r="K74" s="467"/>
      <c r="L74" s="467"/>
      <c r="M74" s="467"/>
      <c r="N74" s="467"/>
      <c r="O74" s="467"/>
      <c r="P74" s="466">
        <f>+'[7]loans type'!T8</f>
        <v>276363086</v>
      </c>
      <c r="Q74" s="466">
        <f>+'[7]loans type'!U8</f>
        <v>607193453</v>
      </c>
      <c r="R74" s="466">
        <f>+'[7]loans type'!V8</f>
        <v>201264079</v>
      </c>
      <c r="S74" s="466">
        <f>+'[7]loans type'!W8</f>
        <v>358653992</v>
      </c>
      <c r="T74" s="466">
        <f>+'[7]loans type'!X8</f>
        <v>106588</v>
      </c>
      <c r="U74" s="467"/>
    </row>
    <row r="75" spans="1:33" x14ac:dyDescent="0.2">
      <c r="D75" s="466">
        <f>+D16+D20+D21+D22+D23+D24+D25+D26+D27+D28+D29+D30+D31+D32+D33+D34+D35+D36+D37+D38+D39+D40+D41+D42+D43+D44+D45+D46</f>
        <v>27142342221</v>
      </c>
      <c r="E75" s="466">
        <f t="shared" ref="E75:H75" si="14">+E16+E19+E20+E21+E22+E23+E24+E25+E26+E27+E28+E29+E30+E31+E32+E33+E34+E35+E36+E37+E38+E39+E40+E41+E42+E43+E44+E45+E46</f>
        <v>6075287816</v>
      </c>
      <c r="F75" s="466">
        <f t="shared" si="14"/>
        <v>805768191</v>
      </c>
      <c r="G75" s="466">
        <f t="shared" si="14"/>
        <v>717781714</v>
      </c>
      <c r="H75" s="466">
        <f t="shared" si="14"/>
        <v>0</v>
      </c>
      <c r="I75" s="467"/>
      <c r="J75" s="467"/>
      <c r="K75" s="467"/>
      <c r="L75" s="467"/>
      <c r="M75" s="467"/>
      <c r="N75" s="467"/>
      <c r="O75" s="467"/>
      <c r="P75" s="466">
        <f>+P16+P19+P20+P21+P22+P23+P24+P25+P26+P27+P28+P29+P30+P31+P32+P33+P34+P35+P36+P37+P38+P39+P40+P41+P42+P43+P44+P45+P46</f>
        <v>276363086</v>
      </c>
      <c r="Q75" s="466">
        <f>+Q16+Q19+Q20+Q21+Q22+Q23+Q24+Q25+Q26+Q27+Q28+Q29+Q30+Q31+Q32+Q33+Q34+Q35+Q36+Q37+Q38+Q39+Q40+Q41+Q42+Q43+Q44+Q45+Q46</f>
        <v>607193453</v>
      </c>
      <c r="R75" s="466">
        <f>+R16+R19+R20+R21+R22+R23+R24+R25+R26+R27+R28+R29+R30+R31+R32+R33+R34+R35+R36+R37+R38+R39+R40+R41+R42+R43+R44+R45+R46</f>
        <v>201264079</v>
      </c>
      <c r="S75" s="466">
        <f>+S16+S19+S20+S21+S22+S23+S24+S25+S26+S27+S28+S29+S30+S31+S32+S33+S34+S35+S36+S37+S38+S39+S40+S41+S42+S43+S44+S45+S46</f>
        <v>358653992</v>
      </c>
      <c r="T75" s="466">
        <f>+T16+T19+T20+T21+T22+T23+T24+T25+T26+T27+T28+T29+T30+T31+T32+T33+T34+T35+T36+T37+T38+T39+T40+T41+T42+T43+T44+T45+T46</f>
        <v>106588</v>
      </c>
      <c r="U75" s="467"/>
    </row>
    <row r="76" spans="1:33" x14ac:dyDescent="0.2">
      <c r="D76" s="468">
        <f>+D74-D75</f>
        <v>0</v>
      </c>
      <c r="E76" s="468">
        <f t="shared" ref="E76:H76" si="15">+E74-E75</f>
        <v>0</v>
      </c>
      <c r="F76" s="468">
        <f t="shared" si="15"/>
        <v>0</v>
      </c>
      <c r="G76" s="468">
        <f t="shared" si="15"/>
        <v>0</v>
      </c>
      <c r="H76" s="468">
        <f t="shared" si="15"/>
        <v>0</v>
      </c>
      <c r="I76" s="468"/>
      <c r="J76" s="468"/>
      <c r="K76" s="468"/>
      <c r="L76" s="468"/>
      <c r="M76" s="468"/>
      <c r="N76" s="468"/>
      <c r="O76" s="468"/>
      <c r="P76" s="468">
        <f>+P74-P75</f>
        <v>0</v>
      </c>
      <c r="Q76" s="468">
        <f>+Q74-Q75</f>
        <v>0</v>
      </c>
      <c r="R76" s="468">
        <f>+R74-R75</f>
        <v>0</v>
      </c>
      <c r="S76" s="468">
        <f>+S74-S75</f>
        <v>0</v>
      </c>
      <c r="T76" s="468">
        <f>+T74-T75</f>
        <v>0</v>
      </c>
      <c r="U76" s="467"/>
    </row>
    <row r="77" spans="1:33" x14ac:dyDescent="0.2"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7"/>
      <c r="O77" s="467"/>
      <c r="P77" s="467"/>
      <c r="Q77" s="467"/>
      <c r="R77" s="467"/>
      <c r="S77" s="467"/>
      <c r="T77" s="467"/>
      <c r="U77" s="467"/>
    </row>
    <row r="78" spans="1:33" x14ac:dyDescent="0.2"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7"/>
      <c r="P78" s="467"/>
      <c r="Q78" s="467"/>
      <c r="R78" s="467"/>
      <c r="S78" s="467"/>
      <c r="T78" s="467"/>
      <c r="U78" s="467"/>
    </row>
    <row r="79" spans="1:33" x14ac:dyDescent="0.2"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7"/>
      <c r="S79" s="467"/>
      <c r="T79" s="467"/>
      <c r="U79" s="467"/>
    </row>
    <row r="80" spans="1:33" x14ac:dyDescent="0.2">
      <c r="D80" s="467"/>
      <c r="E80" s="467"/>
      <c r="F80" s="467"/>
      <c r="G80" s="467"/>
      <c r="H80" s="467"/>
      <c r="I80" s="467"/>
      <c r="J80" s="467"/>
      <c r="K80" s="467"/>
      <c r="L80" s="467"/>
      <c r="M80" s="467"/>
      <c r="N80" s="467"/>
      <c r="O80" s="467"/>
      <c r="P80" s="467"/>
      <c r="Q80" s="467"/>
      <c r="R80" s="467"/>
      <c r="S80" s="467"/>
      <c r="T80" s="467"/>
      <c r="U80" s="467"/>
    </row>
  </sheetData>
  <sheetProtection password="CACA" sheet="1" objects="1" scenarios="1"/>
  <mergeCells count="18">
    <mergeCell ref="J5:J7"/>
    <mergeCell ref="K5:K7"/>
    <mergeCell ref="L5:L7"/>
    <mergeCell ref="M5:M7"/>
    <mergeCell ref="N5:N7"/>
    <mergeCell ref="O5:T5"/>
    <mergeCell ref="O6:O7"/>
    <mergeCell ref="P6:T6"/>
    <mergeCell ref="A1:R1"/>
    <mergeCell ref="S1:T1"/>
    <mergeCell ref="Q3:R3"/>
    <mergeCell ref="A4:A7"/>
    <mergeCell ref="B4:B7"/>
    <mergeCell ref="C4:C7"/>
    <mergeCell ref="D4:H6"/>
    <mergeCell ref="I4:N4"/>
    <mergeCell ref="O4:T4"/>
    <mergeCell ref="I5:I7"/>
  </mergeCells>
  <conditionalFormatting sqref="C9">
    <cfRule type="cellIs" dxfId="9" priority="5" operator="notEqual">
      <formula>$C$74</formula>
    </cfRule>
  </conditionalFormatting>
  <conditionalFormatting sqref="C59">
    <cfRule type="cellIs" dxfId="8" priority="4" operator="notEqual">
      <formula>$W$59</formula>
    </cfRule>
  </conditionalFormatting>
  <conditionalFormatting sqref="P9">
    <cfRule type="cellIs" dxfId="7" priority="3" operator="notEqual">
      <formula>$C$59</formula>
    </cfRule>
  </conditionalFormatting>
  <conditionalFormatting sqref="P62">
    <cfRule type="cellIs" dxfId="6" priority="1" operator="greaterThan">
      <formula>$W$62</formula>
    </cfRule>
    <cfRule type="cellIs" dxfId="5" priority="2" operator="lessThan">
      <formula>$W$63</formula>
    </cfRule>
  </conditionalFormatting>
  <printOptions horizontalCentered="1"/>
  <pageMargins left="0.15748031496062992" right="0.15748031496062992" top="0.23622047244094491" bottom="0.15748031496062992" header="0.26" footer="0.31496062992125984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tabSelected="1" view="pageBreakPreview" zoomScale="55" zoomScaleNormal="71" zoomScaleSheetLayoutView="55" workbookViewId="0">
      <pane xSplit="4" ySplit="8" topLeftCell="E9" activePane="bottomRight" state="frozen"/>
      <selection activeCell="D10" sqref="D10"/>
      <selection pane="topRight" activeCell="D10" sqref="D10"/>
      <selection pane="bottomLeft" activeCell="D10" sqref="D10"/>
      <selection pane="bottomRight" activeCell="I28" sqref="I28"/>
    </sheetView>
  </sheetViews>
  <sheetFormatPr defaultRowHeight="15" x14ac:dyDescent="0.2"/>
  <cols>
    <col min="1" max="1" width="5" style="495" customWidth="1"/>
    <col min="2" max="2" width="48.140625" style="495" customWidth="1"/>
    <col min="3" max="3" width="19.140625" style="494" customWidth="1"/>
    <col min="4" max="4" width="7.140625" style="495" customWidth="1"/>
    <col min="5" max="5" width="21.85546875" style="494" customWidth="1"/>
    <col min="6" max="6" width="8.5703125" style="495" customWidth="1"/>
    <col min="7" max="7" width="21.85546875" style="494" customWidth="1"/>
    <col min="8" max="8" width="7.140625" style="495" customWidth="1"/>
    <col min="9" max="10" width="17.28515625" style="494" customWidth="1"/>
    <col min="11" max="11" width="8.7109375" style="495" customWidth="1"/>
    <col min="12" max="25" width="17.140625" style="494" customWidth="1"/>
    <col min="26" max="26" width="14.28515625" style="503" bestFit="1" customWidth="1"/>
    <col min="27" max="16384" width="9.140625" style="495"/>
  </cols>
  <sheetData>
    <row r="1" spans="1:27" s="477" customFormat="1" ht="36.75" customHeight="1" x14ac:dyDescent="0.35">
      <c r="A1" s="469" t="s">
        <v>573</v>
      </c>
      <c r="B1" s="470"/>
      <c r="C1" s="471"/>
      <c r="D1" s="470"/>
      <c r="E1" s="471"/>
      <c r="F1" s="470"/>
      <c r="G1" s="471"/>
      <c r="H1" s="470"/>
      <c r="I1" s="472"/>
      <c r="J1" s="472"/>
      <c r="K1" s="469"/>
      <c r="L1" s="472"/>
      <c r="M1" s="472"/>
      <c r="N1" s="472"/>
      <c r="O1" s="472"/>
      <c r="P1" s="472"/>
      <c r="Q1" s="472"/>
      <c r="R1" s="471"/>
      <c r="S1" s="471"/>
      <c r="T1" s="471"/>
      <c r="U1" s="471"/>
      <c r="V1" s="473"/>
      <c r="W1" s="474"/>
      <c r="X1" s="475" t="s">
        <v>574</v>
      </c>
      <c r="Y1" s="471"/>
      <c r="Z1" s="476"/>
    </row>
    <row r="2" spans="1:27" s="485" customFormat="1" ht="18" x14ac:dyDescent="0.25">
      <c r="A2" s="478"/>
      <c r="B2" s="479"/>
      <c r="C2" s="480"/>
      <c r="D2" s="479"/>
      <c r="E2" s="480"/>
      <c r="F2" s="479"/>
      <c r="G2" s="480"/>
      <c r="H2" s="479"/>
      <c r="I2" s="481"/>
      <c r="J2" s="481"/>
      <c r="K2" s="482"/>
      <c r="L2" s="480"/>
      <c r="M2" s="480"/>
      <c r="N2" s="480"/>
      <c r="O2" s="480"/>
      <c r="P2" s="480"/>
      <c r="Q2" s="480"/>
      <c r="R2" s="480"/>
      <c r="S2" s="480"/>
      <c r="T2" s="483"/>
      <c r="U2" s="480"/>
      <c r="V2" s="480"/>
      <c r="W2" s="480"/>
      <c r="X2" s="480"/>
      <c r="Y2" s="484"/>
      <c r="Z2" s="484"/>
    </row>
    <row r="3" spans="1:27" ht="18" x14ac:dyDescent="0.25">
      <c r="A3" s="486"/>
      <c r="B3" s="487" t="str">
        <f>+'[7]Asset quality'!B3</f>
        <v>АТБ "КАПИТАЛБАНК"</v>
      </c>
      <c r="C3" s="488"/>
      <c r="D3" s="489"/>
      <c r="E3" s="488"/>
      <c r="F3" s="489"/>
      <c r="G3" s="488"/>
      <c r="H3" s="489"/>
      <c r="I3" s="488"/>
      <c r="J3" s="490"/>
      <c r="K3" s="491"/>
      <c r="L3" s="490"/>
      <c r="M3" s="488"/>
      <c r="N3" s="488"/>
      <c r="O3" s="488"/>
      <c r="P3" s="488"/>
      <c r="Q3" s="488"/>
      <c r="R3" s="488"/>
      <c r="S3" s="488"/>
      <c r="T3" s="492">
        <f>+'[7]Asset quality'!Q3</f>
        <v>45930</v>
      </c>
      <c r="U3" s="492"/>
      <c r="V3" s="488"/>
      <c r="W3" s="488"/>
      <c r="X3" s="493" t="str">
        <f>+'[7]Asset quality'!T3</f>
        <v>минг. сўмда</v>
      </c>
      <c r="Z3" s="494"/>
    </row>
    <row r="4" spans="1:27" ht="30" customHeight="1" x14ac:dyDescent="0.2">
      <c r="A4" s="496" t="s">
        <v>5</v>
      </c>
      <c r="B4" s="496" t="s">
        <v>133</v>
      </c>
      <c r="C4" s="497" t="s">
        <v>575</v>
      </c>
      <c r="D4" s="496" t="s">
        <v>576</v>
      </c>
      <c r="E4" s="497" t="s">
        <v>577</v>
      </c>
      <c r="F4" s="496" t="s">
        <v>576</v>
      </c>
      <c r="G4" s="497" t="s">
        <v>578</v>
      </c>
      <c r="H4" s="496" t="s">
        <v>576</v>
      </c>
      <c r="I4" s="498" t="s">
        <v>579</v>
      </c>
      <c r="J4" s="499"/>
      <c r="K4" s="496" t="s">
        <v>576</v>
      </c>
      <c r="L4" s="500" t="s">
        <v>580</v>
      </c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2"/>
    </row>
    <row r="5" spans="1:27" ht="25.5" customHeight="1" x14ac:dyDescent="0.2">
      <c r="A5" s="504"/>
      <c r="B5" s="504"/>
      <c r="C5" s="505"/>
      <c r="D5" s="504"/>
      <c r="E5" s="505"/>
      <c r="F5" s="504"/>
      <c r="G5" s="505"/>
      <c r="H5" s="504"/>
      <c r="I5" s="506"/>
      <c r="J5" s="507"/>
      <c r="K5" s="504"/>
      <c r="L5" s="500" t="s">
        <v>581</v>
      </c>
      <c r="M5" s="502"/>
      <c r="N5" s="500" t="s">
        <v>582</v>
      </c>
      <c r="O5" s="502"/>
      <c r="P5" s="500" t="s">
        <v>583</v>
      </c>
      <c r="Q5" s="502"/>
      <c r="R5" s="500" t="s">
        <v>584</v>
      </c>
      <c r="S5" s="502"/>
      <c r="T5" s="500" t="s">
        <v>585</v>
      </c>
      <c r="U5" s="502"/>
      <c r="V5" s="500" t="s">
        <v>586</v>
      </c>
      <c r="W5" s="502"/>
      <c r="X5" s="500" t="s">
        <v>144</v>
      </c>
      <c r="Y5" s="502"/>
    </row>
    <row r="6" spans="1:27" ht="41.25" customHeight="1" x14ac:dyDescent="0.2">
      <c r="A6" s="508"/>
      <c r="B6" s="508"/>
      <c r="C6" s="509"/>
      <c r="D6" s="508"/>
      <c r="E6" s="509"/>
      <c r="F6" s="508"/>
      <c r="G6" s="509"/>
      <c r="H6" s="508"/>
      <c r="I6" s="510" t="s">
        <v>587</v>
      </c>
      <c r="J6" s="510" t="s">
        <v>588</v>
      </c>
      <c r="K6" s="508"/>
      <c r="L6" s="510" t="s">
        <v>587</v>
      </c>
      <c r="M6" s="510" t="s">
        <v>588</v>
      </c>
      <c r="N6" s="510" t="s">
        <v>587</v>
      </c>
      <c r="O6" s="510" t="s">
        <v>588</v>
      </c>
      <c r="P6" s="510" t="s">
        <v>587</v>
      </c>
      <c r="Q6" s="510" t="s">
        <v>588</v>
      </c>
      <c r="R6" s="510" t="s">
        <v>587</v>
      </c>
      <c r="S6" s="510" t="s">
        <v>588</v>
      </c>
      <c r="T6" s="510" t="s">
        <v>587</v>
      </c>
      <c r="U6" s="510" t="s">
        <v>588</v>
      </c>
      <c r="V6" s="510" t="s">
        <v>587</v>
      </c>
      <c r="W6" s="510" t="s">
        <v>588</v>
      </c>
      <c r="X6" s="510" t="s">
        <v>587</v>
      </c>
      <c r="Y6" s="510" t="s">
        <v>588</v>
      </c>
    </row>
    <row r="7" spans="1:27" ht="15.75" x14ac:dyDescent="0.2">
      <c r="A7" s="511"/>
      <c r="B7" s="511" t="s">
        <v>589</v>
      </c>
      <c r="C7" s="510" t="s">
        <v>590</v>
      </c>
      <c r="D7" s="511" t="s">
        <v>591</v>
      </c>
      <c r="E7" s="510" t="s">
        <v>592</v>
      </c>
      <c r="F7" s="511" t="s">
        <v>593</v>
      </c>
      <c r="G7" s="510" t="s">
        <v>594</v>
      </c>
      <c r="H7" s="511" t="s">
        <v>595</v>
      </c>
      <c r="I7" s="510" t="s">
        <v>596</v>
      </c>
      <c r="J7" s="510" t="s">
        <v>597</v>
      </c>
      <c r="K7" s="511" t="s">
        <v>598</v>
      </c>
      <c r="L7" s="510" t="s">
        <v>599</v>
      </c>
      <c r="M7" s="510" t="s">
        <v>600</v>
      </c>
      <c r="N7" s="510" t="s">
        <v>601</v>
      </c>
      <c r="O7" s="510" t="s">
        <v>602</v>
      </c>
      <c r="P7" s="510" t="s">
        <v>603</v>
      </c>
      <c r="Q7" s="510" t="s">
        <v>604</v>
      </c>
      <c r="R7" s="510" t="s">
        <v>605</v>
      </c>
      <c r="S7" s="510" t="s">
        <v>606</v>
      </c>
      <c r="T7" s="510" t="s">
        <v>607</v>
      </c>
      <c r="U7" s="510" t="s">
        <v>608</v>
      </c>
      <c r="V7" s="510" t="s">
        <v>609</v>
      </c>
      <c r="W7" s="510" t="s">
        <v>610</v>
      </c>
      <c r="X7" s="510" t="s">
        <v>611</v>
      </c>
      <c r="Y7" s="510" t="s">
        <v>612</v>
      </c>
    </row>
    <row r="8" spans="1:27" s="513" customFormat="1" ht="27.75" customHeight="1" x14ac:dyDescent="0.2">
      <c r="A8" s="511"/>
      <c r="B8" s="511" t="s">
        <v>613</v>
      </c>
      <c r="C8" s="510"/>
      <c r="D8" s="511"/>
      <c r="E8" s="510"/>
      <c r="F8" s="511"/>
      <c r="G8" s="510"/>
      <c r="H8" s="511"/>
      <c r="I8" s="510"/>
      <c r="J8" s="510"/>
      <c r="K8" s="511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2"/>
    </row>
    <row r="9" spans="1:27" s="513" customFormat="1" ht="26.25" customHeight="1" x14ac:dyDescent="0.2">
      <c r="A9" s="514">
        <v>1</v>
      </c>
      <c r="B9" s="515" t="s">
        <v>614</v>
      </c>
      <c r="C9" s="516">
        <f>+'[7]Loans Receivable'!C79</f>
        <v>0</v>
      </c>
      <c r="D9" s="517">
        <f t="shared" ref="D9:D20" si="0">IF(C$22=0,"",C9/C$22)</f>
        <v>0</v>
      </c>
      <c r="E9" s="518"/>
      <c r="F9" s="517">
        <f t="shared" ref="F9:F20" si="1">IF(E$22=0,"",E9/E$22)</f>
        <v>0</v>
      </c>
      <c r="G9" s="518"/>
      <c r="H9" s="517">
        <f t="shared" ref="H9:H20" si="2">IF($G$22=0,"",G9/$G$22)</f>
        <v>0</v>
      </c>
      <c r="I9" s="516">
        <f t="shared" ref="I9:J20" si="3">+L9+N9+P9+R9+T9+V9+X9</f>
        <v>0</v>
      </c>
      <c r="J9" s="516">
        <f>+M9+O9+T9+S9+U9+W9+Y9</f>
        <v>0</v>
      </c>
      <c r="K9" s="517">
        <f t="shared" ref="K9:K20" si="4">IF($Z$22=0,"",Z9/$Z$22)</f>
        <v>0</v>
      </c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2">
        <f>+I9+J9</f>
        <v>0</v>
      </c>
      <c r="AA9" s="519">
        <f>+C9-Z9</f>
        <v>0</v>
      </c>
    </row>
    <row r="10" spans="1:27" s="513" customFormat="1" ht="26.25" customHeight="1" x14ac:dyDescent="0.2">
      <c r="A10" s="514">
        <v>2</v>
      </c>
      <c r="B10" s="515" t="s">
        <v>615</v>
      </c>
      <c r="C10" s="516">
        <f>+'[7]Loans Receivable'!C78</f>
        <v>0</v>
      </c>
      <c r="D10" s="517">
        <f t="shared" si="0"/>
        <v>0</v>
      </c>
      <c r="E10" s="518"/>
      <c r="F10" s="517">
        <f t="shared" si="1"/>
        <v>0</v>
      </c>
      <c r="G10" s="518"/>
      <c r="H10" s="517">
        <f t="shared" si="2"/>
        <v>0</v>
      </c>
      <c r="I10" s="516">
        <f t="shared" si="3"/>
        <v>0</v>
      </c>
      <c r="J10" s="516">
        <f t="shared" si="3"/>
        <v>0</v>
      </c>
      <c r="K10" s="517">
        <f t="shared" si="4"/>
        <v>0</v>
      </c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2">
        <f t="shared" ref="Z10:Z35" si="5">+I10+J10</f>
        <v>0</v>
      </c>
    </row>
    <row r="11" spans="1:27" s="513" customFormat="1" ht="26.25" customHeight="1" x14ac:dyDescent="0.2">
      <c r="A11" s="514">
        <v>3</v>
      </c>
      <c r="B11" s="515" t="s">
        <v>616</v>
      </c>
      <c r="C11" s="516">
        <f>+'[7]Loans Receivable'!C80</f>
        <v>0</v>
      </c>
      <c r="D11" s="517">
        <f t="shared" si="0"/>
        <v>0</v>
      </c>
      <c r="E11" s="518"/>
      <c r="F11" s="517">
        <f t="shared" si="1"/>
        <v>0</v>
      </c>
      <c r="G11" s="518"/>
      <c r="H11" s="517">
        <f t="shared" si="2"/>
        <v>0</v>
      </c>
      <c r="I11" s="516">
        <f t="shared" si="3"/>
        <v>0</v>
      </c>
      <c r="J11" s="516">
        <f t="shared" si="3"/>
        <v>0</v>
      </c>
      <c r="K11" s="517">
        <f t="shared" si="4"/>
        <v>0</v>
      </c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2">
        <f t="shared" si="5"/>
        <v>0</v>
      </c>
    </row>
    <row r="12" spans="1:27" s="513" customFormat="1" ht="26.25" customHeight="1" x14ac:dyDescent="0.2">
      <c r="A12" s="514">
        <v>4</v>
      </c>
      <c r="B12" s="515" t="s">
        <v>617</v>
      </c>
      <c r="C12" s="516">
        <f>+'[7]Loans Receivable'!C73</f>
        <v>18916223911</v>
      </c>
      <c r="D12" s="517">
        <f t="shared" si="0"/>
        <v>0.54448996673631744</v>
      </c>
      <c r="E12" s="518">
        <v>51931701</v>
      </c>
      <c r="F12" s="517">
        <f t="shared" si="1"/>
        <v>0.11573853519488557</v>
      </c>
      <c r="G12" s="518">
        <v>497114921</v>
      </c>
      <c r="H12" s="517">
        <f t="shared" si="2"/>
        <v>0.80807441333424967</v>
      </c>
      <c r="I12" s="516">
        <f t="shared" si="3"/>
        <v>143740685</v>
      </c>
      <c r="J12" s="516">
        <f t="shared" si="3"/>
        <v>208394035</v>
      </c>
      <c r="K12" s="517">
        <f t="shared" si="4"/>
        <v>0.77690885992369219</v>
      </c>
      <c r="L12" s="518">
        <v>58656732</v>
      </c>
      <c r="M12" s="518">
        <v>72153829</v>
      </c>
      <c r="N12" s="518">
        <v>29517424</v>
      </c>
      <c r="O12" s="518">
        <v>43544967</v>
      </c>
      <c r="P12" s="518">
        <v>17707624</v>
      </c>
      <c r="Q12" s="518">
        <v>25862787</v>
      </c>
      <c r="R12" s="518">
        <v>25871176</v>
      </c>
      <c r="S12" s="518">
        <v>40912309</v>
      </c>
      <c r="T12" s="518">
        <v>11987729</v>
      </c>
      <c r="U12" s="518">
        <v>25920143</v>
      </c>
      <c r="V12" s="518">
        <v>0</v>
      </c>
      <c r="W12" s="518">
        <v>0</v>
      </c>
      <c r="X12" s="518">
        <v>0</v>
      </c>
      <c r="Y12" s="518">
        <v>0</v>
      </c>
      <c r="Z12" s="512">
        <f t="shared" si="5"/>
        <v>352134720</v>
      </c>
    </row>
    <row r="13" spans="1:27" s="513" customFormat="1" ht="26.25" customHeight="1" x14ac:dyDescent="0.2">
      <c r="A13" s="514">
        <v>5</v>
      </c>
      <c r="B13" s="515" t="s">
        <v>618</v>
      </c>
      <c r="C13" s="516">
        <f>+'[7]Loans Receivable'!C74</f>
        <v>893986286</v>
      </c>
      <c r="D13" s="517">
        <f t="shared" si="0"/>
        <v>2.573275540705583E-2</v>
      </c>
      <c r="E13" s="518">
        <v>0</v>
      </c>
      <c r="F13" s="517">
        <f t="shared" si="1"/>
        <v>0</v>
      </c>
      <c r="G13" s="518">
        <v>0</v>
      </c>
      <c r="H13" s="517">
        <f t="shared" si="2"/>
        <v>0</v>
      </c>
      <c r="I13" s="516">
        <f t="shared" si="3"/>
        <v>0</v>
      </c>
      <c r="J13" s="516">
        <f t="shared" si="3"/>
        <v>0</v>
      </c>
      <c r="K13" s="517">
        <f t="shared" si="4"/>
        <v>0</v>
      </c>
      <c r="L13" s="518">
        <v>0</v>
      </c>
      <c r="M13" s="518">
        <v>0</v>
      </c>
      <c r="N13" s="518">
        <v>0</v>
      </c>
      <c r="O13" s="518">
        <v>0</v>
      </c>
      <c r="P13" s="518">
        <v>0</v>
      </c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2">
        <f t="shared" si="5"/>
        <v>0</v>
      </c>
    </row>
    <row r="14" spans="1:27" s="513" customFormat="1" ht="26.25" customHeight="1" x14ac:dyDescent="0.2">
      <c r="A14" s="514">
        <v>6</v>
      </c>
      <c r="B14" s="520" t="s">
        <v>619</v>
      </c>
      <c r="C14" s="516">
        <f>+'[7]Loans Receivable'!C75</f>
        <v>2965170227</v>
      </c>
      <c r="D14" s="517">
        <f t="shared" si="0"/>
        <v>8.5350302780455856E-2</v>
      </c>
      <c r="E14" s="518">
        <v>0</v>
      </c>
      <c r="F14" s="517">
        <f t="shared" si="1"/>
        <v>0</v>
      </c>
      <c r="G14" s="518">
        <v>0</v>
      </c>
      <c r="H14" s="517">
        <f t="shared" si="2"/>
        <v>0</v>
      </c>
      <c r="I14" s="516">
        <f t="shared" si="3"/>
        <v>25769</v>
      </c>
      <c r="J14" s="516">
        <f t="shared" si="3"/>
        <v>5557</v>
      </c>
      <c r="K14" s="517">
        <f t="shared" si="4"/>
        <v>6.9114022457000495E-5</v>
      </c>
      <c r="L14" s="518">
        <v>25769</v>
      </c>
      <c r="M14" s="518">
        <v>5481</v>
      </c>
      <c r="N14" s="518">
        <v>0</v>
      </c>
      <c r="O14" s="518">
        <v>76</v>
      </c>
      <c r="P14" s="518">
        <v>0</v>
      </c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2">
        <f t="shared" si="5"/>
        <v>31326</v>
      </c>
    </row>
    <row r="15" spans="1:27" s="513" customFormat="1" ht="26.25" customHeight="1" x14ac:dyDescent="0.2">
      <c r="A15" s="514">
        <v>7</v>
      </c>
      <c r="B15" s="520" t="s">
        <v>620</v>
      </c>
      <c r="C15" s="516">
        <f>+'[7]Loans Receivable'!C76</f>
        <v>6518923576</v>
      </c>
      <c r="D15" s="517">
        <f t="shared" si="0"/>
        <v>0.18764254947250691</v>
      </c>
      <c r="E15" s="518">
        <v>75386856</v>
      </c>
      <c r="F15" s="517">
        <f t="shared" si="1"/>
        <v>0.16801229534899639</v>
      </c>
      <c r="G15" s="518">
        <v>25955260</v>
      </c>
      <c r="H15" s="517">
        <f t="shared" si="2"/>
        <v>4.2191011799136716E-2</v>
      </c>
      <c r="I15" s="516">
        <f t="shared" si="3"/>
        <v>14554106</v>
      </c>
      <c r="J15" s="516">
        <f t="shared" si="3"/>
        <v>3955732</v>
      </c>
      <c r="K15" s="517">
        <f t="shared" si="4"/>
        <v>4.0837941620616776E-2</v>
      </c>
      <c r="L15" s="518">
        <v>9822936</v>
      </c>
      <c r="M15" s="518">
        <v>2069648</v>
      </c>
      <c r="N15" s="518">
        <v>3679292</v>
      </c>
      <c r="O15" s="518">
        <v>730403</v>
      </c>
      <c r="P15" s="518">
        <v>628870</v>
      </c>
      <c r="Q15" s="518">
        <v>301407</v>
      </c>
      <c r="R15" s="518">
        <v>369002</v>
      </c>
      <c r="S15" s="518">
        <v>497159</v>
      </c>
      <c r="T15" s="518">
        <v>54006</v>
      </c>
      <c r="U15" s="518">
        <v>357115</v>
      </c>
      <c r="V15" s="518">
        <v>0</v>
      </c>
      <c r="W15" s="518">
        <v>0</v>
      </c>
      <c r="X15" s="518">
        <v>0</v>
      </c>
      <c r="Y15" s="518">
        <v>0</v>
      </c>
      <c r="Z15" s="512">
        <f t="shared" si="5"/>
        <v>18509838</v>
      </c>
    </row>
    <row r="16" spans="1:27" s="513" customFormat="1" ht="26.25" customHeight="1" x14ac:dyDescent="0.2">
      <c r="A16" s="514">
        <v>8</v>
      </c>
      <c r="B16" s="520" t="s">
        <v>621</v>
      </c>
      <c r="C16" s="516">
        <f>+'[7]Loans Receivable'!C77</f>
        <v>0</v>
      </c>
      <c r="D16" s="517">
        <f t="shared" si="0"/>
        <v>0</v>
      </c>
      <c r="E16" s="518">
        <v>0</v>
      </c>
      <c r="F16" s="517">
        <f t="shared" si="1"/>
        <v>0</v>
      </c>
      <c r="G16" s="518">
        <v>0</v>
      </c>
      <c r="H16" s="517">
        <f t="shared" si="2"/>
        <v>0</v>
      </c>
      <c r="I16" s="516">
        <f t="shared" si="3"/>
        <v>0</v>
      </c>
      <c r="J16" s="516">
        <f t="shared" si="3"/>
        <v>0</v>
      </c>
      <c r="K16" s="517">
        <f t="shared" si="4"/>
        <v>0</v>
      </c>
      <c r="L16" s="518">
        <v>0</v>
      </c>
      <c r="M16" s="518">
        <v>0</v>
      </c>
      <c r="N16" s="518">
        <v>0</v>
      </c>
      <c r="O16" s="518">
        <v>0</v>
      </c>
      <c r="P16" s="518">
        <v>0</v>
      </c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2">
        <f t="shared" si="5"/>
        <v>0</v>
      </c>
    </row>
    <row r="17" spans="1:26" s="513" customFormat="1" ht="26.25" customHeight="1" x14ac:dyDescent="0.2">
      <c r="A17" s="514">
        <v>9</v>
      </c>
      <c r="B17" s="521" t="s">
        <v>622</v>
      </c>
      <c r="C17" s="516">
        <f>+'[7]Loans Receivable'!C81</f>
        <v>910060834</v>
      </c>
      <c r="D17" s="517">
        <f t="shared" si="0"/>
        <v>2.6195449766511562E-2</v>
      </c>
      <c r="E17" s="518">
        <v>301694000</v>
      </c>
      <c r="F17" s="517">
        <f t="shared" si="1"/>
        <v>0.67237585067906425</v>
      </c>
      <c r="G17" s="518">
        <v>0</v>
      </c>
      <c r="H17" s="517">
        <f t="shared" si="2"/>
        <v>0</v>
      </c>
      <c r="I17" s="516">
        <f t="shared" si="3"/>
        <v>0</v>
      </c>
      <c r="J17" s="516">
        <f t="shared" si="3"/>
        <v>0</v>
      </c>
      <c r="K17" s="517">
        <f t="shared" si="4"/>
        <v>0</v>
      </c>
      <c r="L17" s="518">
        <v>0</v>
      </c>
      <c r="M17" s="518">
        <v>0</v>
      </c>
      <c r="N17" s="518">
        <v>0</v>
      </c>
      <c r="O17" s="518">
        <v>0</v>
      </c>
      <c r="P17" s="518">
        <v>0</v>
      </c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2">
        <f t="shared" si="5"/>
        <v>0</v>
      </c>
    </row>
    <row r="18" spans="1:26" s="513" customFormat="1" ht="38.25" customHeight="1" x14ac:dyDescent="0.2">
      <c r="A18" s="514">
        <v>10</v>
      </c>
      <c r="B18" s="521" t="s">
        <v>623</v>
      </c>
      <c r="C18" s="516">
        <f>+'[7]Loans Receivable'!C82</f>
        <v>8797329</v>
      </c>
      <c r="D18" s="517">
        <f t="shared" si="0"/>
        <v>2.5322481892345165E-4</v>
      </c>
      <c r="E18" s="518">
        <v>0</v>
      </c>
      <c r="F18" s="517">
        <f t="shared" si="1"/>
        <v>0</v>
      </c>
      <c r="G18" s="518">
        <v>0</v>
      </c>
      <c r="H18" s="517">
        <f t="shared" si="2"/>
        <v>0</v>
      </c>
      <c r="I18" s="516">
        <f t="shared" si="3"/>
        <v>0</v>
      </c>
      <c r="J18" s="516">
        <f t="shared" si="3"/>
        <v>0</v>
      </c>
      <c r="K18" s="517">
        <f t="shared" si="4"/>
        <v>0</v>
      </c>
      <c r="L18" s="518">
        <v>0</v>
      </c>
      <c r="M18" s="518">
        <v>0</v>
      </c>
      <c r="N18" s="518">
        <v>0</v>
      </c>
      <c r="O18" s="518">
        <v>0</v>
      </c>
      <c r="P18" s="518">
        <v>0</v>
      </c>
      <c r="Q18" s="518">
        <v>0</v>
      </c>
      <c r="R18" s="518">
        <v>0</v>
      </c>
      <c r="S18" s="518">
        <v>0</v>
      </c>
      <c r="T18" s="518">
        <v>0</v>
      </c>
      <c r="U18" s="518">
        <v>0</v>
      </c>
      <c r="V18" s="518">
        <v>0</v>
      </c>
      <c r="W18" s="518">
        <v>0</v>
      </c>
      <c r="X18" s="518">
        <v>0</v>
      </c>
      <c r="Y18" s="518">
        <v>0</v>
      </c>
      <c r="Z18" s="512">
        <f t="shared" si="5"/>
        <v>0</v>
      </c>
    </row>
    <row r="19" spans="1:26" s="513" customFormat="1" ht="26.25" customHeight="1" x14ac:dyDescent="0.2">
      <c r="A19" s="514">
        <v>11</v>
      </c>
      <c r="B19" s="521" t="s">
        <v>624</v>
      </c>
      <c r="C19" s="516">
        <f>+'[7]Loans Receivable'!C83</f>
        <v>0</v>
      </c>
      <c r="D19" s="517">
        <f t="shared" si="0"/>
        <v>0</v>
      </c>
      <c r="E19" s="518">
        <v>0</v>
      </c>
      <c r="F19" s="517">
        <f t="shared" si="1"/>
        <v>0</v>
      </c>
      <c r="G19" s="518">
        <v>0</v>
      </c>
      <c r="H19" s="517">
        <f t="shared" si="2"/>
        <v>0</v>
      </c>
      <c r="I19" s="516">
        <f t="shared" si="3"/>
        <v>0</v>
      </c>
      <c r="J19" s="516">
        <f t="shared" si="3"/>
        <v>0</v>
      </c>
      <c r="K19" s="517">
        <f t="shared" si="4"/>
        <v>0</v>
      </c>
      <c r="L19" s="518">
        <v>0</v>
      </c>
      <c r="M19" s="518">
        <v>0</v>
      </c>
      <c r="N19" s="518">
        <v>0</v>
      </c>
      <c r="O19" s="518">
        <v>0</v>
      </c>
      <c r="P19" s="518">
        <v>0</v>
      </c>
      <c r="Q19" s="518">
        <v>0</v>
      </c>
      <c r="R19" s="518">
        <v>0</v>
      </c>
      <c r="S19" s="518">
        <v>0</v>
      </c>
      <c r="T19" s="518">
        <v>0</v>
      </c>
      <c r="U19" s="518">
        <v>0</v>
      </c>
      <c r="V19" s="518">
        <v>0</v>
      </c>
      <c r="W19" s="518">
        <v>0</v>
      </c>
      <c r="X19" s="518">
        <v>0</v>
      </c>
      <c r="Y19" s="518">
        <v>0</v>
      </c>
      <c r="Z19" s="512">
        <f t="shared" si="5"/>
        <v>0</v>
      </c>
    </row>
    <row r="20" spans="1:26" s="513" customFormat="1" ht="26.25" customHeight="1" x14ac:dyDescent="0.2">
      <c r="A20" s="514">
        <v>12</v>
      </c>
      <c r="B20" s="521" t="s">
        <v>186</v>
      </c>
      <c r="C20" s="516">
        <f>+'[7]Loans Receivable'!C84</f>
        <v>4528017779</v>
      </c>
      <c r="D20" s="517">
        <f t="shared" si="0"/>
        <v>0.13033575101822889</v>
      </c>
      <c r="E20" s="518">
        <v>19685890</v>
      </c>
      <c r="F20" s="517">
        <f t="shared" si="1"/>
        <v>4.3873318777053846E-2</v>
      </c>
      <c r="G20" s="518">
        <v>92114402</v>
      </c>
      <c r="H20" s="517">
        <f t="shared" si="2"/>
        <v>0.14973457486661365</v>
      </c>
      <c r="I20" s="516">
        <f t="shared" si="3"/>
        <v>38352139</v>
      </c>
      <c r="J20" s="516">
        <f t="shared" si="3"/>
        <v>44222980</v>
      </c>
      <c r="K20" s="517">
        <f t="shared" si="4"/>
        <v>0.182184084433234</v>
      </c>
      <c r="L20" s="518">
        <v>12599968</v>
      </c>
      <c r="M20" s="518">
        <v>12387171</v>
      </c>
      <c r="N20" s="518">
        <v>7640340</v>
      </c>
      <c r="O20" s="518">
        <v>7165947</v>
      </c>
      <c r="P20" s="518">
        <v>4651083</v>
      </c>
      <c r="Q20" s="518">
        <v>4831728</v>
      </c>
      <c r="R20" s="518">
        <v>8103930</v>
      </c>
      <c r="S20" s="518">
        <v>10652685</v>
      </c>
      <c r="T20" s="518">
        <v>5356818</v>
      </c>
      <c r="U20" s="518">
        <v>9185449</v>
      </c>
      <c r="V20" s="518">
        <v>0</v>
      </c>
      <c r="W20" s="518">
        <v>0</v>
      </c>
      <c r="X20" s="518">
        <v>0</v>
      </c>
      <c r="Y20" s="518">
        <v>0</v>
      </c>
      <c r="Z20" s="512">
        <f t="shared" si="5"/>
        <v>82575119</v>
      </c>
    </row>
    <row r="21" spans="1:26" s="513" customFormat="1" ht="18.75" customHeight="1" x14ac:dyDescent="0.2">
      <c r="A21" s="522"/>
      <c r="B21" s="523"/>
      <c r="C21" s="516"/>
      <c r="D21" s="517"/>
      <c r="E21" s="516"/>
      <c r="F21" s="517"/>
      <c r="G21" s="516"/>
      <c r="H21" s="517"/>
      <c r="I21" s="516"/>
      <c r="J21" s="516"/>
      <c r="K21" s="517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2">
        <f>+I21+J21</f>
        <v>0</v>
      </c>
    </row>
    <row r="22" spans="1:26" s="513" customFormat="1" ht="27.75" customHeight="1" x14ac:dyDescent="0.2">
      <c r="A22" s="511">
        <v>13</v>
      </c>
      <c r="B22" s="511" t="s">
        <v>625</v>
      </c>
      <c r="C22" s="524">
        <f>SUM(C9:C20)</f>
        <v>34741179942</v>
      </c>
      <c r="D22" s="525">
        <f>IF(C$22=0,"",C22/C$22)</f>
        <v>1</v>
      </c>
      <c r="E22" s="524">
        <f>SUM(E9:E20)</f>
        <v>448698447</v>
      </c>
      <c r="F22" s="525">
        <f>IF(E$22=0,"",E22/E$22)</f>
        <v>1</v>
      </c>
      <c r="G22" s="524">
        <f>SUM(G9:G20)</f>
        <v>615184583</v>
      </c>
      <c r="H22" s="525">
        <f>IF($G$22=0,"",G22/$G$22)</f>
        <v>1</v>
      </c>
      <c r="I22" s="524">
        <f>SUM(I9:I20)</f>
        <v>196672699</v>
      </c>
      <c r="J22" s="524">
        <f>SUM(J9:J20)</f>
        <v>256578304</v>
      </c>
      <c r="K22" s="525">
        <f>IF($Z$22=0,"",Z22/$Z$22)</f>
        <v>1</v>
      </c>
      <c r="L22" s="524">
        <f t="shared" ref="L22:Y22" si="6">SUM(L9:L20)</f>
        <v>81105405</v>
      </c>
      <c r="M22" s="524">
        <f t="shared" si="6"/>
        <v>86616129</v>
      </c>
      <c r="N22" s="524">
        <f t="shared" si="6"/>
        <v>40837056</v>
      </c>
      <c r="O22" s="524">
        <f t="shared" si="6"/>
        <v>51441393</v>
      </c>
      <c r="P22" s="524">
        <f t="shared" si="6"/>
        <v>22987577</v>
      </c>
      <c r="Q22" s="524">
        <f t="shared" si="6"/>
        <v>30995922</v>
      </c>
      <c r="R22" s="524">
        <f t="shared" si="6"/>
        <v>34344108</v>
      </c>
      <c r="S22" s="524">
        <f t="shared" si="6"/>
        <v>52062153</v>
      </c>
      <c r="T22" s="524">
        <f t="shared" si="6"/>
        <v>17398553</v>
      </c>
      <c r="U22" s="524">
        <f t="shared" si="6"/>
        <v>35462707</v>
      </c>
      <c r="V22" s="524">
        <f t="shared" si="6"/>
        <v>0</v>
      </c>
      <c r="W22" s="524">
        <f t="shared" si="6"/>
        <v>0</v>
      </c>
      <c r="X22" s="524">
        <f t="shared" si="6"/>
        <v>0</v>
      </c>
      <c r="Y22" s="524">
        <f t="shared" si="6"/>
        <v>0</v>
      </c>
      <c r="Z22" s="512">
        <f t="shared" si="5"/>
        <v>453251003</v>
      </c>
    </row>
    <row r="23" spans="1:26" s="513" customFormat="1" ht="18.75" customHeight="1" x14ac:dyDescent="0.2">
      <c r="A23" s="514"/>
      <c r="B23" s="515"/>
      <c r="C23" s="516"/>
      <c r="D23" s="526"/>
      <c r="E23" s="516"/>
      <c r="F23" s="517"/>
      <c r="G23" s="516"/>
      <c r="H23" s="526"/>
      <c r="I23" s="516"/>
      <c r="J23" s="516"/>
      <c r="K23" s="526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2">
        <f t="shared" si="5"/>
        <v>0</v>
      </c>
    </row>
    <row r="24" spans="1:26" s="513" customFormat="1" ht="27.75" customHeight="1" x14ac:dyDescent="0.2">
      <c r="A24" s="511"/>
      <c r="B24" s="511" t="s">
        <v>626</v>
      </c>
      <c r="C24" s="527"/>
      <c r="D24" s="528"/>
      <c r="E24" s="527"/>
      <c r="F24" s="528"/>
      <c r="G24" s="527"/>
      <c r="H24" s="528"/>
      <c r="I24" s="527"/>
      <c r="J24" s="527"/>
      <c r="K24" s="528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12">
        <f t="shared" si="5"/>
        <v>0</v>
      </c>
    </row>
    <row r="25" spans="1:26" s="513" customFormat="1" ht="26.25" customHeight="1" x14ac:dyDescent="0.2">
      <c r="A25" s="522">
        <v>14</v>
      </c>
      <c r="B25" s="529" t="s">
        <v>627</v>
      </c>
      <c r="C25" s="516">
        <f>+'[7]Loans Receivable'!C14</f>
        <v>4751459967</v>
      </c>
      <c r="D25" s="517">
        <f t="shared" ref="D25:D33" si="7">IF(C$35=0,"",C25/C$35)</f>
        <v>0.1367673744798682</v>
      </c>
      <c r="E25" s="518">
        <v>58482029</v>
      </c>
      <c r="F25" s="517">
        <f t="shared" ref="F25:F33" si="8">IF($E$35=0,"",E25/$E$35)</f>
        <v>0.13033704348880887</v>
      </c>
      <c r="G25" s="518">
        <v>3601053</v>
      </c>
      <c r="H25" s="517">
        <f t="shared" ref="H25:H33" si="9">IF($G$35=0,"",G25/$G$35)</f>
        <v>5.853613857550133E-3</v>
      </c>
      <c r="I25" s="516">
        <f t="shared" ref="I25:J33" si="10">+L25+N25+P25+R25+T25+V25+X25</f>
        <v>7213472</v>
      </c>
      <c r="J25" s="516">
        <f t="shared" si="10"/>
        <v>1507950</v>
      </c>
      <c r="K25" s="517">
        <f t="shared" ref="K25:K33" si="11">IF($Z$35=0,"",Z25/$Z$35)</f>
        <v>1.9241925428237827E-2</v>
      </c>
      <c r="L25" s="518">
        <v>4441172</v>
      </c>
      <c r="M25" s="518">
        <v>891479</v>
      </c>
      <c r="N25" s="518">
        <v>2488215</v>
      </c>
      <c r="O25" s="518">
        <v>323443</v>
      </c>
      <c r="P25" s="518">
        <v>138733</v>
      </c>
      <c r="Q25" s="518">
        <v>86402</v>
      </c>
      <c r="R25" s="518">
        <v>97463</v>
      </c>
      <c r="S25" s="518">
        <v>99225</v>
      </c>
      <c r="T25" s="518">
        <v>47889</v>
      </c>
      <c r="U25" s="518">
        <v>107401</v>
      </c>
      <c r="V25" s="518">
        <v>0</v>
      </c>
      <c r="W25" s="518">
        <v>0</v>
      </c>
      <c r="X25" s="518">
        <v>0</v>
      </c>
      <c r="Y25" s="518">
        <v>0</v>
      </c>
      <c r="Z25" s="512">
        <f t="shared" si="5"/>
        <v>8721422</v>
      </c>
    </row>
    <row r="26" spans="1:26" s="513" customFormat="1" ht="26.25" customHeight="1" x14ac:dyDescent="0.2">
      <c r="A26" s="522">
        <v>15</v>
      </c>
      <c r="B26" s="529" t="s">
        <v>628</v>
      </c>
      <c r="C26" s="516">
        <f>+'[7]Loans Receivable'!C22</f>
        <v>48096653</v>
      </c>
      <c r="D26" s="517">
        <f t="shared" si="7"/>
        <v>1.3844277333209985E-3</v>
      </c>
      <c r="E26" s="518">
        <v>0</v>
      </c>
      <c r="F26" s="517">
        <f t="shared" si="8"/>
        <v>0</v>
      </c>
      <c r="G26" s="518">
        <v>322659</v>
      </c>
      <c r="H26" s="517">
        <f t="shared" si="9"/>
        <v>5.2449136229410355E-4</v>
      </c>
      <c r="I26" s="516">
        <f t="shared" si="10"/>
        <v>418111</v>
      </c>
      <c r="J26" s="516">
        <f t="shared" si="10"/>
        <v>139841</v>
      </c>
      <c r="K26" s="517">
        <f t="shared" si="11"/>
        <v>1.2310000337715744E-3</v>
      </c>
      <c r="L26" s="518">
        <v>141147</v>
      </c>
      <c r="M26" s="518">
        <v>66214</v>
      </c>
      <c r="N26" s="518">
        <v>83005</v>
      </c>
      <c r="O26" s="518">
        <v>26682</v>
      </c>
      <c r="P26" s="518">
        <v>78646</v>
      </c>
      <c r="Q26" s="518">
        <v>14831</v>
      </c>
      <c r="R26" s="518">
        <v>109198</v>
      </c>
      <c r="S26" s="518">
        <v>18729</v>
      </c>
      <c r="T26" s="518">
        <v>6115</v>
      </c>
      <c r="U26" s="518">
        <v>13385</v>
      </c>
      <c r="V26" s="518">
        <v>0</v>
      </c>
      <c r="W26" s="518">
        <v>0</v>
      </c>
      <c r="X26" s="518">
        <v>0</v>
      </c>
      <c r="Y26" s="518">
        <v>0</v>
      </c>
      <c r="Z26" s="512">
        <f t="shared" si="5"/>
        <v>557952</v>
      </c>
    </row>
    <row r="27" spans="1:26" s="513" customFormat="1" ht="26.25" customHeight="1" x14ac:dyDescent="0.2">
      <c r="A27" s="522">
        <v>16</v>
      </c>
      <c r="B27" s="529" t="s">
        <v>629</v>
      </c>
      <c r="C27" s="516">
        <f>+'[7]Loans Receivable'!C29</f>
        <v>2417899757</v>
      </c>
      <c r="D27" s="517">
        <f t="shared" si="7"/>
        <v>6.9597513988778045E-2</v>
      </c>
      <c r="E27" s="518">
        <v>6160192</v>
      </c>
      <c r="F27" s="517">
        <f t="shared" si="8"/>
        <v>1.3729024562458537E-2</v>
      </c>
      <c r="G27" s="518">
        <v>30508010</v>
      </c>
      <c r="H27" s="517">
        <f t="shared" si="9"/>
        <v>4.9591636141505843E-2</v>
      </c>
      <c r="I27" s="516">
        <f t="shared" si="10"/>
        <v>13834583</v>
      </c>
      <c r="J27" s="516">
        <f t="shared" si="10"/>
        <v>14816936</v>
      </c>
      <c r="K27" s="517">
        <f t="shared" si="11"/>
        <v>6.3213360390511925E-2</v>
      </c>
      <c r="L27" s="518">
        <v>4685997</v>
      </c>
      <c r="M27" s="518">
        <v>4239256</v>
      </c>
      <c r="N27" s="518">
        <v>2750792</v>
      </c>
      <c r="O27" s="518">
        <v>2380638</v>
      </c>
      <c r="P27" s="518">
        <v>1666787</v>
      </c>
      <c r="Q27" s="518">
        <v>1576148</v>
      </c>
      <c r="R27" s="518">
        <v>2924757</v>
      </c>
      <c r="S27" s="518">
        <v>3588834</v>
      </c>
      <c r="T27" s="518">
        <v>1806250</v>
      </c>
      <c r="U27" s="518">
        <v>3032060</v>
      </c>
      <c r="V27" s="518">
        <v>0</v>
      </c>
      <c r="W27" s="518">
        <v>0</v>
      </c>
      <c r="X27" s="518">
        <v>0</v>
      </c>
      <c r="Y27" s="518">
        <v>0</v>
      </c>
      <c r="Z27" s="512">
        <f t="shared" si="5"/>
        <v>28651519</v>
      </c>
    </row>
    <row r="28" spans="1:26" s="513" customFormat="1" ht="26.25" customHeight="1" x14ac:dyDescent="0.2">
      <c r="A28" s="522">
        <v>17</v>
      </c>
      <c r="B28" s="529" t="s">
        <v>630</v>
      </c>
      <c r="C28" s="516">
        <f>+'[7]Loans Receivable'!C36</f>
        <v>605952677</v>
      </c>
      <c r="D28" s="517">
        <f t="shared" si="7"/>
        <v>1.7441914120695699E-2</v>
      </c>
      <c r="E28" s="518">
        <v>249593</v>
      </c>
      <c r="F28" s="517">
        <f t="shared" si="8"/>
        <v>5.5626000417157676E-4</v>
      </c>
      <c r="G28" s="518">
        <v>484586</v>
      </c>
      <c r="H28" s="517">
        <f t="shared" si="9"/>
        <v>7.877082966495602E-4</v>
      </c>
      <c r="I28" s="516">
        <f t="shared" si="10"/>
        <v>676154</v>
      </c>
      <c r="J28" s="516">
        <f t="shared" si="10"/>
        <v>201219</v>
      </c>
      <c r="K28" s="517">
        <f t="shared" si="11"/>
        <v>1.9357331681403914E-3</v>
      </c>
      <c r="L28" s="518">
        <v>391638</v>
      </c>
      <c r="M28" s="518">
        <v>87111</v>
      </c>
      <c r="N28" s="518">
        <v>122261</v>
      </c>
      <c r="O28" s="518">
        <v>64947</v>
      </c>
      <c r="P28" s="518">
        <v>81953</v>
      </c>
      <c r="Q28" s="518">
        <v>27113</v>
      </c>
      <c r="R28" s="518">
        <v>80302</v>
      </c>
      <c r="S28" s="518">
        <v>22048</v>
      </c>
      <c r="T28" s="518">
        <v>0</v>
      </c>
      <c r="U28" s="518">
        <v>0</v>
      </c>
      <c r="V28" s="518">
        <v>0</v>
      </c>
      <c r="W28" s="518">
        <v>0</v>
      </c>
      <c r="X28" s="518">
        <v>0</v>
      </c>
      <c r="Y28" s="518">
        <v>0</v>
      </c>
      <c r="Z28" s="512">
        <f t="shared" si="5"/>
        <v>877373</v>
      </c>
    </row>
    <row r="29" spans="1:26" s="513" customFormat="1" ht="26.25" customHeight="1" x14ac:dyDescent="0.2">
      <c r="A29" s="522">
        <v>18</v>
      </c>
      <c r="B29" s="530" t="s">
        <v>631</v>
      </c>
      <c r="C29" s="516">
        <f>+'[7]Loans Receivable'!C43</f>
        <v>3445316758</v>
      </c>
      <c r="D29" s="517">
        <f t="shared" si="7"/>
        <v>9.9170977029332821E-2</v>
      </c>
      <c r="E29" s="518">
        <v>1513594</v>
      </c>
      <c r="F29" s="517">
        <f t="shared" si="8"/>
        <v>3.3732989497064162E-3</v>
      </c>
      <c r="G29" s="518">
        <v>29803503</v>
      </c>
      <c r="H29" s="517">
        <f t="shared" si="9"/>
        <v>4.8446440017499592E-2</v>
      </c>
      <c r="I29" s="516">
        <f t="shared" si="10"/>
        <v>14305701</v>
      </c>
      <c r="J29" s="516">
        <f t="shared" si="10"/>
        <v>11120975</v>
      </c>
      <c r="K29" s="517">
        <f t="shared" si="11"/>
        <v>5.6098443978512276E-2</v>
      </c>
      <c r="L29" s="518">
        <v>7007964</v>
      </c>
      <c r="M29" s="518">
        <v>3256536</v>
      </c>
      <c r="N29" s="518">
        <v>2465078</v>
      </c>
      <c r="O29" s="518">
        <v>1686333</v>
      </c>
      <c r="P29" s="518">
        <v>1245635</v>
      </c>
      <c r="Q29" s="518">
        <v>1159827</v>
      </c>
      <c r="R29" s="518">
        <v>2097246</v>
      </c>
      <c r="S29" s="518">
        <v>2675000</v>
      </c>
      <c r="T29" s="518">
        <v>1489778</v>
      </c>
      <c r="U29" s="518">
        <v>2343279</v>
      </c>
      <c r="V29" s="518">
        <v>0</v>
      </c>
      <c r="W29" s="518">
        <v>0</v>
      </c>
      <c r="X29" s="518">
        <v>0</v>
      </c>
      <c r="Y29" s="518">
        <v>0</v>
      </c>
      <c r="Z29" s="512">
        <f t="shared" si="5"/>
        <v>25426676</v>
      </c>
    </row>
    <row r="30" spans="1:26" s="513" customFormat="1" ht="38.25" customHeight="1" x14ac:dyDescent="0.2">
      <c r="A30" s="522">
        <v>19</v>
      </c>
      <c r="B30" s="530" t="s">
        <v>632</v>
      </c>
      <c r="C30" s="516">
        <f>+'[7]Loans Receivable'!C50</f>
        <v>2330637</v>
      </c>
      <c r="D30" s="517">
        <f t="shared" si="7"/>
        <v>6.7085717983412523E-5</v>
      </c>
      <c r="E30" s="518">
        <v>0</v>
      </c>
      <c r="F30" s="517">
        <f t="shared" si="8"/>
        <v>0</v>
      </c>
      <c r="G30" s="518">
        <v>0</v>
      </c>
      <c r="H30" s="517">
        <f t="shared" si="9"/>
        <v>0</v>
      </c>
      <c r="I30" s="516">
        <f t="shared" si="10"/>
        <v>0</v>
      </c>
      <c r="J30" s="516">
        <f t="shared" si="10"/>
        <v>0</v>
      </c>
      <c r="K30" s="517">
        <f t="shared" si="11"/>
        <v>0</v>
      </c>
      <c r="L30" s="518">
        <v>0</v>
      </c>
      <c r="M30" s="518">
        <v>0</v>
      </c>
      <c r="N30" s="518">
        <v>0</v>
      </c>
      <c r="O30" s="518">
        <v>0</v>
      </c>
      <c r="P30" s="518">
        <v>0</v>
      </c>
      <c r="Q30" s="518">
        <v>0</v>
      </c>
      <c r="R30" s="518">
        <v>0</v>
      </c>
      <c r="S30" s="518">
        <v>0</v>
      </c>
      <c r="T30" s="518">
        <v>0</v>
      </c>
      <c r="U30" s="518">
        <v>0</v>
      </c>
      <c r="V30" s="518">
        <v>0</v>
      </c>
      <c r="W30" s="518">
        <v>0</v>
      </c>
      <c r="X30" s="518">
        <v>0</v>
      </c>
      <c r="Y30" s="518">
        <v>0</v>
      </c>
      <c r="Z30" s="512">
        <f t="shared" si="5"/>
        <v>0</v>
      </c>
    </row>
    <row r="31" spans="1:26" s="513" customFormat="1" ht="26.25" customHeight="1" x14ac:dyDescent="0.2">
      <c r="A31" s="522">
        <v>20</v>
      </c>
      <c r="B31" s="529" t="s">
        <v>633</v>
      </c>
      <c r="C31" s="516">
        <f>+'[7]Loans Receivable'!C58</f>
        <v>16312568</v>
      </c>
      <c r="D31" s="517">
        <f t="shared" si="7"/>
        <v>4.6954559480229642E-4</v>
      </c>
      <c r="E31" s="518">
        <v>15332096</v>
      </c>
      <c r="F31" s="517">
        <f t="shared" si="8"/>
        <v>3.4170156153894599E-2</v>
      </c>
      <c r="G31" s="518">
        <v>0</v>
      </c>
      <c r="H31" s="517">
        <f t="shared" si="9"/>
        <v>0</v>
      </c>
      <c r="I31" s="516">
        <f t="shared" si="10"/>
        <v>0</v>
      </c>
      <c r="J31" s="516">
        <f t="shared" si="10"/>
        <v>0</v>
      </c>
      <c r="K31" s="517">
        <f t="shared" si="11"/>
        <v>0</v>
      </c>
      <c r="L31" s="518">
        <v>0</v>
      </c>
      <c r="M31" s="518">
        <v>0</v>
      </c>
      <c r="N31" s="518">
        <v>0</v>
      </c>
      <c r="O31" s="518">
        <v>0</v>
      </c>
      <c r="P31" s="518">
        <v>0</v>
      </c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2">
        <f t="shared" si="5"/>
        <v>0</v>
      </c>
    </row>
    <row r="32" spans="1:26" s="513" customFormat="1" ht="26.25" customHeight="1" x14ac:dyDescent="0.2">
      <c r="A32" s="522">
        <v>21</v>
      </c>
      <c r="B32" s="529" t="s">
        <v>634</v>
      </c>
      <c r="C32" s="516">
        <f>+'[7]Loans Receivable'!C70</f>
        <v>4537587014</v>
      </c>
      <c r="D32" s="517">
        <f t="shared" si="7"/>
        <v>0.13061119459890105</v>
      </c>
      <c r="E32" s="518">
        <v>315029242</v>
      </c>
      <c r="F32" s="517">
        <f t="shared" si="8"/>
        <v>0.70209568164607439</v>
      </c>
      <c r="G32" s="518">
        <v>53349851</v>
      </c>
      <c r="H32" s="517">
        <f t="shared" si="9"/>
        <v>8.6721696990251132E-2</v>
      </c>
      <c r="I32" s="516">
        <f t="shared" si="10"/>
        <v>16483993</v>
      </c>
      <c r="J32" s="516">
        <f t="shared" si="10"/>
        <v>20397348</v>
      </c>
      <c r="K32" s="517">
        <f t="shared" si="11"/>
        <v>8.1370677077133788E-2</v>
      </c>
      <c r="L32" s="518">
        <v>5780755</v>
      </c>
      <c r="M32" s="518">
        <v>5921704</v>
      </c>
      <c r="N32" s="518">
        <v>3410281</v>
      </c>
      <c r="O32" s="518">
        <v>3414383</v>
      </c>
      <c r="P32" s="518">
        <v>2068199</v>
      </c>
      <c r="Q32" s="518">
        <v>2268814</v>
      </c>
      <c r="R32" s="518">
        <v>3163966</v>
      </c>
      <c r="S32" s="518">
        <v>4746008</v>
      </c>
      <c r="T32" s="518">
        <v>2060792</v>
      </c>
      <c r="U32" s="518">
        <v>4046439</v>
      </c>
      <c r="V32" s="518">
        <v>0</v>
      </c>
      <c r="W32" s="518">
        <v>0</v>
      </c>
      <c r="X32" s="518">
        <v>0</v>
      </c>
      <c r="Y32" s="518">
        <v>0</v>
      </c>
      <c r="Z32" s="512">
        <f t="shared" si="5"/>
        <v>36881341</v>
      </c>
    </row>
    <row r="33" spans="1:30" s="513" customFormat="1" ht="26.25" customHeight="1" x14ac:dyDescent="0.2">
      <c r="A33" s="522">
        <v>22</v>
      </c>
      <c r="B33" s="529" t="s">
        <v>617</v>
      </c>
      <c r="C33" s="516">
        <f>+'[7]Loans Receivable'!C71</f>
        <v>18916223911</v>
      </c>
      <c r="D33" s="517">
        <f t="shared" si="7"/>
        <v>0.54448996673631744</v>
      </c>
      <c r="E33" s="518">
        <v>51931701</v>
      </c>
      <c r="F33" s="517">
        <f t="shared" si="8"/>
        <v>0.11573853519488557</v>
      </c>
      <c r="G33" s="518">
        <v>497114921</v>
      </c>
      <c r="H33" s="517">
        <f t="shared" si="9"/>
        <v>0.80807441333424967</v>
      </c>
      <c r="I33" s="516">
        <f t="shared" si="10"/>
        <v>143740685</v>
      </c>
      <c r="J33" s="516">
        <f t="shared" si="10"/>
        <v>208394035</v>
      </c>
      <c r="K33" s="517">
        <f t="shared" si="11"/>
        <v>0.77690885992369219</v>
      </c>
      <c r="L33" s="518">
        <v>58656732</v>
      </c>
      <c r="M33" s="518">
        <v>72153829</v>
      </c>
      <c r="N33" s="518">
        <v>29517424</v>
      </c>
      <c r="O33" s="518">
        <v>43544967</v>
      </c>
      <c r="P33" s="518">
        <v>17707624</v>
      </c>
      <c r="Q33" s="518">
        <v>25862787</v>
      </c>
      <c r="R33" s="518">
        <v>25871176</v>
      </c>
      <c r="S33" s="518">
        <v>40912309</v>
      </c>
      <c r="T33" s="518">
        <v>11987729</v>
      </c>
      <c r="U33" s="518">
        <v>25920143</v>
      </c>
      <c r="V33" s="518">
        <v>0</v>
      </c>
      <c r="W33" s="518">
        <v>0</v>
      </c>
      <c r="X33" s="518">
        <v>0</v>
      </c>
      <c r="Y33" s="518">
        <v>0</v>
      </c>
      <c r="Z33" s="512">
        <f t="shared" si="5"/>
        <v>352134720</v>
      </c>
    </row>
    <row r="34" spans="1:30" s="513" customFormat="1" ht="18.75" customHeight="1" x14ac:dyDescent="0.2">
      <c r="A34" s="522"/>
      <c r="B34" s="523"/>
      <c r="C34" s="516"/>
      <c r="D34" s="517"/>
      <c r="E34" s="516"/>
      <c r="F34" s="517"/>
      <c r="G34" s="516"/>
      <c r="H34" s="517"/>
      <c r="I34" s="516"/>
      <c r="J34" s="516"/>
      <c r="K34" s="517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2">
        <f t="shared" si="5"/>
        <v>0</v>
      </c>
    </row>
    <row r="35" spans="1:30" s="513" customFormat="1" ht="27.75" customHeight="1" x14ac:dyDescent="0.2">
      <c r="A35" s="528">
        <v>23</v>
      </c>
      <c r="B35" s="528" t="s">
        <v>625</v>
      </c>
      <c r="C35" s="524">
        <f>SUM(C25:C33)</f>
        <v>34741179942</v>
      </c>
      <c r="D35" s="525">
        <f>IF(C$35=0,"",C35/C$35)</f>
        <v>1</v>
      </c>
      <c r="E35" s="524">
        <f>SUM(E25:E33)</f>
        <v>448698447</v>
      </c>
      <c r="F35" s="525">
        <f>IF($E$35=0,"",E35/$E$35)</f>
        <v>1</v>
      </c>
      <c r="G35" s="524">
        <f>SUM(G25:G33)</f>
        <v>615184583</v>
      </c>
      <c r="H35" s="525">
        <f>IF($G$35=0,"",G35/$G$35)</f>
        <v>1</v>
      </c>
      <c r="I35" s="524">
        <f t="shared" ref="I35:J35" si="12">SUM(I25:I33)</f>
        <v>196672699</v>
      </c>
      <c r="J35" s="524">
        <f t="shared" si="12"/>
        <v>256578304</v>
      </c>
      <c r="K35" s="525">
        <f>IF($Z$35=0,"",Z35/$Z$35)</f>
        <v>1</v>
      </c>
      <c r="L35" s="524">
        <f t="shared" ref="L35:Y35" si="13">SUM(L25:L33)</f>
        <v>81105405</v>
      </c>
      <c r="M35" s="524">
        <f t="shared" si="13"/>
        <v>86616129</v>
      </c>
      <c r="N35" s="524">
        <f t="shared" si="13"/>
        <v>40837056</v>
      </c>
      <c r="O35" s="524">
        <f t="shared" si="13"/>
        <v>51441393</v>
      </c>
      <c r="P35" s="524">
        <f t="shared" si="13"/>
        <v>22987577</v>
      </c>
      <c r="Q35" s="524">
        <f t="shared" si="13"/>
        <v>30995922</v>
      </c>
      <c r="R35" s="524">
        <f t="shared" si="13"/>
        <v>34344108</v>
      </c>
      <c r="S35" s="524">
        <f t="shared" si="13"/>
        <v>52062153</v>
      </c>
      <c r="T35" s="524">
        <f t="shared" si="13"/>
        <v>17398553</v>
      </c>
      <c r="U35" s="524">
        <f t="shared" si="13"/>
        <v>35462707</v>
      </c>
      <c r="V35" s="524">
        <f t="shared" si="13"/>
        <v>0</v>
      </c>
      <c r="W35" s="524">
        <f t="shared" si="13"/>
        <v>0</v>
      </c>
      <c r="X35" s="524">
        <f t="shared" si="13"/>
        <v>0</v>
      </c>
      <c r="Y35" s="524">
        <f t="shared" si="13"/>
        <v>0</v>
      </c>
      <c r="Z35" s="512">
        <f t="shared" si="5"/>
        <v>453251003</v>
      </c>
    </row>
    <row r="36" spans="1:30" ht="22.5" customHeight="1" x14ac:dyDescent="0.25">
      <c r="A36" s="531"/>
    </row>
    <row r="37" spans="1:30" s="5" customFormat="1" ht="18.75" customHeight="1" x14ac:dyDescent="0.25">
      <c r="A37" s="16"/>
      <c r="B37" s="464" t="s">
        <v>129</v>
      </c>
      <c r="C37" s="107"/>
      <c r="D37" s="16"/>
      <c r="E37" s="107"/>
      <c r="F37" s="15"/>
      <c r="G37" s="108"/>
      <c r="H37" s="15"/>
      <c r="I37" s="108"/>
      <c r="J37" s="108"/>
      <c r="K37" s="15"/>
      <c r="L37" s="108"/>
      <c r="M37" s="108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6"/>
      <c r="AB37" s="16"/>
      <c r="AC37" s="16"/>
      <c r="AD37" s="16"/>
    </row>
    <row r="38" spans="1:30" s="5" customFormat="1" ht="18.75" customHeight="1" x14ac:dyDescent="0.25">
      <c r="A38" s="16"/>
      <c r="B38" s="464"/>
      <c r="C38" s="107"/>
      <c r="D38" s="16"/>
      <c r="E38" s="107"/>
      <c r="F38" s="15"/>
      <c r="G38" s="108"/>
      <c r="H38" s="15"/>
      <c r="I38" s="108"/>
      <c r="J38" s="108"/>
      <c r="K38" s="15"/>
      <c r="L38" s="108"/>
      <c r="M38" s="108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6"/>
      <c r="AB38" s="16"/>
      <c r="AC38" s="16"/>
      <c r="AD38" s="16"/>
    </row>
    <row r="39" spans="1:30" s="5" customFormat="1" ht="18.75" customHeight="1" x14ac:dyDescent="0.25">
      <c r="A39" s="16"/>
      <c r="B39" s="464" t="s">
        <v>130</v>
      </c>
      <c r="C39" s="107"/>
      <c r="D39" s="16"/>
      <c r="E39" s="107"/>
      <c r="F39" s="15"/>
      <c r="G39" s="108"/>
      <c r="H39" s="15"/>
      <c r="I39" s="108"/>
      <c r="J39" s="108"/>
      <c r="K39" s="15"/>
      <c r="L39" s="108"/>
      <c r="M39" s="108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6"/>
      <c r="AB39" s="16"/>
      <c r="AC39" s="16"/>
      <c r="AD39" s="16"/>
    </row>
    <row r="40" spans="1:30" ht="15.75" x14ac:dyDescent="0.25">
      <c r="A40" s="531"/>
      <c r="B40" s="532"/>
    </row>
    <row r="42" spans="1:30" x14ac:dyDescent="0.2">
      <c r="G42" s="494" t="e">
        <f>+#REF!</f>
        <v>#REF!</v>
      </c>
    </row>
  </sheetData>
  <sheetProtection password="CACA" sheet="1" objects="1" scenarios="1"/>
  <mergeCells count="19">
    <mergeCell ref="K4:K6"/>
    <mergeCell ref="L4:Y4"/>
    <mergeCell ref="L5:M5"/>
    <mergeCell ref="N5:O5"/>
    <mergeCell ref="P5:Q5"/>
    <mergeCell ref="R5:S5"/>
    <mergeCell ref="T5:U5"/>
    <mergeCell ref="V5:W5"/>
    <mergeCell ref="X5:Y5"/>
    <mergeCell ref="T3:U3"/>
    <mergeCell ref="A4:A6"/>
    <mergeCell ref="B4:B6"/>
    <mergeCell ref="C4:C6"/>
    <mergeCell ref="D4:D6"/>
    <mergeCell ref="E4:E6"/>
    <mergeCell ref="F4:F6"/>
    <mergeCell ref="G4:G6"/>
    <mergeCell ref="H4:H6"/>
    <mergeCell ref="I4:J5"/>
  </mergeCells>
  <conditionalFormatting sqref="C35">
    <cfRule type="cellIs" dxfId="4" priority="5" operator="notEqual">
      <formula>C22</formula>
    </cfRule>
  </conditionalFormatting>
  <conditionalFormatting sqref="E35">
    <cfRule type="cellIs" dxfId="3" priority="4" operator="notEqual">
      <formula>E22</formula>
    </cfRule>
  </conditionalFormatting>
  <conditionalFormatting sqref="G35">
    <cfRule type="cellIs" dxfId="2" priority="3" operator="notEqual">
      <formula>G22</formula>
    </cfRule>
  </conditionalFormatting>
  <conditionalFormatting sqref="I35:J35">
    <cfRule type="cellIs" dxfId="1" priority="2" operator="notEqual">
      <formula>I22</formula>
    </cfRule>
  </conditionalFormatting>
  <conditionalFormatting sqref="L35:Y35">
    <cfRule type="cellIs" dxfId="0" priority="1" operator="notEqual">
      <formula>L22</formula>
    </cfRule>
  </conditionalFormatting>
  <dataValidations count="1">
    <dataValidation type="whole" allowBlank="1" showInputMessage="1" showErrorMessage="1" error="                Ай Яй Яй !!!_x000a_Ну что же вы не читаете инструкцию_x000a_по заполнению формы отчетности._x000a__x000a_Попробуйте ввести целое число._x000a_" promptTitle="Введите целое число" sqref="U10:Y21 E9:E20 G9:G20 L9:Q19 R10:T19 R9:Y9 G25:G33 N20:T20 E25:E33 U25:Y34 L26:T34 L21:T21 N25:T25">
      <formula1>-1E+22</formula1>
      <formula2>1E+22</formula2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1</vt:lpstr>
      <vt:lpstr>3</vt:lpstr>
      <vt:lpstr>17</vt:lpstr>
      <vt:lpstr>18</vt:lpstr>
      <vt:lpstr>22</vt:lpstr>
      <vt:lpstr>23</vt:lpstr>
      <vt:lpstr>2</vt:lpstr>
      <vt:lpstr>9</vt:lpstr>
      <vt:lpstr>'2'!Область_печати</vt:lpstr>
      <vt:lpstr>'9'!Область_печати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Shoyimov Sh.</dc:creator>
  <cp:lastModifiedBy>Davlatbek Shaxriyev</cp:lastModifiedBy>
  <dcterms:created xsi:type="dcterms:W3CDTF">2025-09-12T10:01:33Z</dcterms:created>
  <dcterms:modified xsi:type="dcterms:W3CDTF">2025-11-28T12:21:39Z</dcterms:modified>
</cp:coreProperties>
</file>